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0" activeTab="2"/>
  </bookViews>
  <sheets>
    <sheet name="0R1 bis 910R" sheetId="1" r:id="rId1"/>
    <sheet name="1k bis 910k" sheetId="2" r:id="rId2"/>
    <sheet name="1M bis 100M" sheetId="3" r:id="rId3"/>
  </sheets>
  <definedNames/>
  <calcPr fullCalcOnLoad="1"/>
</workbook>
</file>

<file path=xl/sharedStrings.xml><?xml version="1.0" encoding="utf-8"?>
<sst xmlns="http://schemas.openxmlformats.org/spreadsheetml/2006/main" count="104" uniqueCount="19">
  <si>
    <t>0,1W</t>
  </si>
  <si>
    <t>0,125W</t>
  </si>
  <si>
    <t>0,25W</t>
  </si>
  <si>
    <t>0,5W</t>
  </si>
  <si>
    <t>1W</t>
  </si>
  <si>
    <t>2W</t>
  </si>
  <si>
    <t>3W</t>
  </si>
  <si>
    <t>5W</t>
  </si>
  <si>
    <t>10W</t>
  </si>
  <si>
    <t>11W</t>
  </si>
  <si>
    <t>15W</t>
  </si>
  <si>
    <t>17W</t>
  </si>
  <si>
    <r>
      <t>R</t>
    </r>
    <r>
      <rPr>
        <sz val="10"/>
        <rFont val="Arial"/>
        <family val="2"/>
      </rPr>
      <t xml:space="preserve"> [Ω]</t>
    </r>
  </si>
  <si>
    <r>
      <t>U</t>
    </r>
    <r>
      <rPr>
        <sz val="10"/>
        <rFont val="Arial"/>
        <family val="2"/>
      </rPr>
      <t xml:space="preserve"> [V]</t>
    </r>
  </si>
  <si>
    <r>
      <t>I</t>
    </r>
    <r>
      <rPr>
        <sz val="10"/>
        <rFont val="Arial"/>
        <family val="2"/>
      </rPr>
      <t xml:space="preserve"> [mA]</t>
    </r>
  </si>
  <si>
    <r>
      <t>I</t>
    </r>
    <r>
      <rPr>
        <sz val="10"/>
        <rFont val="Arial"/>
        <family val="2"/>
      </rPr>
      <t xml:space="preserve"> [A]</t>
    </r>
  </si>
  <si>
    <r>
      <t>R</t>
    </r>
    <r>
      <rPr>
        <sz val="10"/>
        <rFont val="Arial"/>
        <family val="2"/>
      </rPr>
      <t xml:space="preserve"> [kΩ]</t>
    </r>
  </si>
  <si>
    <r>
      <t>R</t>
    </r>
    <r>
      <rPr>
        <sz val="10"/>
        <rFont val="Arial"/>
        <family val="2"/>
      </rPr>
      <t xml:space="preserve"> [MΩ]</t>
    </r>
  </si>
  <si>
    <r>
      <t>I</t>
    </r>
    <r>
      <rPr>
        <sz val="10"/>
        <rFont val="Arial"/>
        <family val="2"/>
      </rPr>
      <t xml:space="preserve"> [µA]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</si>
</sst>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166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Fill="1" applyBorder="1" applyAlignment="1">
      <alignment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60"/>
  <sheetViews>
    <sheetView workbookViewId="0" topLeftCell="A1">
      <pane ySplit="3" topLeftCell="BM10" activePane="bottomLeft" state="frozen"/>
      <selection pane="topLeft" activeCell="A1" sqref="A1"/>
      <selection pane="bottomLeft" activeCell="A29" sqref="A29"/>
    </sheetView>
  </sheetViews>
  <sheetFormatPr defaultColWidth="11.421875" defaultRowHeight="12.75"/>
  <cols>
    <col min="1" max="1" width="11.7109375" style="1" customWidth="1"/>
    <col min="2" max="4" width="11.7109375" style="2" customWidth="1"/>
    <col min="5" max="5" width="11.7109375" style="3" customWidth="1"/>
    <col min="6" max="9" width="11.7109375" style="2" customWidth="1"/>
    <col min="10" max="10" width="11.7109375" style="1" customWidth="1"/>
    <col min="11" max="11" width="11.7109375" style="4" customWidth="1"/>
    <col min="12" max="12" width="11.7109375" style="5" customWidth="1"/>
    <col min="13" max="13" width="11.7109375" style="4" customWidth="1"/>
    <col min="14" max="14" width="11.7109375" style="5" customWidth="1"/>
    <col min="15" max="15" width="11.7109375" style="4" customWidth="1"/>
    <col min="16" max="16" width="11.7109375" style="5" customWidth="1"/>
    <col min="17" max="17" width="11.7109375" style="4" customWidth="1"/>
    <col min="18" max="18" width="11.7109375" style="5" customWidth="1"/>
    <col min="19" max="19" width="11.7109375" style="1" customWidth="1"/>
    <col min="20" max="20" width="11.7109375" style="4" customWidth="1"/>
    <col min="21" max="21" width="11.7109375" style="5" customWidth="1"/>
    <col min="22" max="22" width="11.7109375" style="4" customWidth="1"/>
    <col min="23" max="23" width="11.7109375" style="5" customWidth="1"/>
    <col min="24" max="24" width="11.7109375" style="4" customWidth="1"/>
    <col min="25" max="25" width="11.7109375" style="5" customWidth="1"/>
    <col min="26" max="26" width="11.7109375" style="4" customWidth="1"/>
    <col min="27" max="27" width="11.7109375" style="5" customWidth="1"/>
    <col min="28" max="16384" width="11.7109375" style="2" customWidth="1"/>
  </cols>
  <sheetData>
    <row r="2" spans="1:27" ht="12.75">
      <c r="A2" s="6"/>
      <c r="B2" s="52" t="s">
        <v>0</v>
      </c>
      <c r="C2" s="52"/>
      <c r="D2" s="53" t="s">
        <v>1</v>
      </c>
      <c r="E2" s="53"/>
      <c r="F2" s="54" t="s">
        <v>2</v>
      </c>
      <c r="G2" s="54"/>
      <c r="H2" s="55" t="s">
        <v>3</v>
      </c>
      <c r="I2" s="55"/>
      <c r="J2" s="6"/>
      <c r="K2" s="56" t="s">
        <v>4</v>
      </c>
      <c r="L2" s="56"/>
      <c r="M2" s="57" t="s">
        <v>5</v>
      </c>
      <c r="N2" s="57"/>
      <c r="O2" s="58" t="s">
        <v>6</v>
      </c>
      <c r="P2" s="58"/>
      <c r="Q2" s="59" t="s">
        <v>7</v>
      </c>
      <c r="R2" s="59"/>
      <c r="S2" s="6"/>
      <c r="T2" s="56" t="s">
        <v>8</v>
      </c>
      <c r="U2" s="56"/>
      <c r="V2" s="57" t="s">
        <v>9</v>
      </c>
      <c r="W2" s="57"/>
      <c r="X2" s="58" t="s">
        <v>10</v>
      </c>
      <c r="Y2" s="58"/>
      <c r="Z2" s="59" t="s">
        <v>11</v>
      </c>
      <c r="AA2" s="59"/>
    </row>
    <row r="3" spans="1:27" s="10" customFormat="1" ht="12.75">
      <c r="A3" s="6" t="s">
        <v>12</v>
      </c>
      <c r="B3" s="7" t="s">
        <v>13</v>
      </c>
      <c r="C3" s="7" t="s">
        <v>14</v>
      </c>
      <c r="D3" s="7" t="s">
        <v>13</v>
      </c>
      <c r="E3" s="8" t="s">
        <v>14</v>
      </c>
      <c r="F3" s="7" t="s">
        <v>13</v>
      </c>
      <c r="G3" s="8" t="s">
        <v>14</v>
      </c>
      <c r="H3" s="7" t="s">
        <v>13</v>
      </c>
      <c r="I3" s="8" t="s">
        <v>14</v>
      </c>
      <c r="J3" s="6" t="s">
        <v>12</v>
      </c>
      <c r="K3" s="6" t="s">
        <v>13</v>
      </c>
      <c r="L3" s="9" t="s">
        <v>15</v>
      </c>
      <c r="M3" s="6" t="s">
        <v>13</v>
      </c>
      <c r="N3" s="9" t="s">
        <v>15</v>
      </c>
      <c r="O3" s="6" t="s">
        <v>13</v>
      </c>
      <c r="P3" s="9" t="s">
        <v>15</v>
      </c>
      <c r="Q3" s="6" t="s">
        <v>13</v>
      </c>
      <c r="R3" s="9" t="s">
        <v>15</v>
      </c>
      <c r="S3" s="6" t="s">
        <v>12</v>
      </c>
      <c r="T3" s="6" t="s">
        <v>13</v>
      </c>
      <c r="U3" s="9" t="s">
        <v>15</v>
      </c>
      <c r="V3" s="6" t="s">
        <v>13</v>
      </c>
      <c r="W3" s="9" t="s">
        <v>15</v>
      </c>
      <c r="X3" s="6" t="s">
        <v>13</v>
      </c>
      <c r="Y3" s="9" t="s">
        <v>15</v>
      </c>
      <c r="Z3" s="6" t="s">
        <v>13</v>
      </c>
      <c r="AA3" s="9" t="s">
        <v>15</v>
      </c>
    </row>
    <row r="4" spans="1:27" ht="12.75">
      <c r="A4" s="6">
        <v>0.1</v>
      </c>
      <c r="B4" s="11">
        <f aca="true" t="shared" si="0" ref="B4:B27">SQRT(A4*0.1)</f>
        <v>0.1</v>
      </c>
      <c r="C4" s="12">
        <f aca="true" t="shared" si="1" ref="C4:C27">SQRT(0.1/A4)*1000</f>
        <v>1000</v>
      </c>
      <c r="D4" s="13">
        <f aca="true" t="shared" si="2" ref="D4:D27">SQRT(A4*0.125)</f>
        <v>0.11180339887498948</v>
      </c>
      <c r="E4" s="14">
        <f aca="true" t="shared" si="3" ref="E4:E27">SQRT(0.125/A4)*1000</f>
        <v>1118.033988749895</v>
      </c>
      <c r="F4" s="15">
        <f aca="true" t="shared" si="4" ref="F4:F27">SQRT(A4*0.25)</f>
        <v>0.15811388300841897</v>
      </c>
      <c r="G4" s="16">
        <f aca="true" t="shared" si="5" ref="G4:G27">SQRT(0.25/A4)*1000</f>
        <v>1581.1388300841897</v>
      </c>
      <c r="H4" s="17">
        <f aca="true" t="shared" si="6" ref="H4:H27">SQRT(A4*0.5)</f>
        <v>0.22360679774997896</v>
      </c>
      <c r="I4" s="18">
        <f aca="true" t="shared" si="7" ref="I4:I27">SQRT(0.5/A4)*1000</f>
        <v>2236.06797749979</v>
      </c>
      <c r="J4" s="6">
        <v>0.1</v>
      </c>
      <c r="K4" s="19">
        <f aca="true" t="shared" si="8" ref="K4:K27">SQRT(J4)</f>
        <v>0.31622776601683794</v>
      </c>
      <c r="L4" s="20">
        <f aca="true" t="shared" si="9" ref="L4:L27">SQRT(1/J4)</f>
        <v>3.1622776601683795</v>
      </c>
      <c r="M4" s="21">
        <f aca="true" t="shared" si="10" ref="M4:M27">SQRT(J4*2)</f>
        <v>0.4472135954999579</v>
      </c>
      <c r="N4" s="22">
        <f aca="true" t="shared" si="11" ref="N4:N27">SQRT(2/J4)</f>
        <v>4.47213595499958</v>
      </c>
      <c r="O4" s="23">
        <f aca="true" t="shared" si="12" ref="O4:O27">SQRT(J4*3)</f>
        <v>0.5477225575051662</v>
      </c>
      <c r="P4" s="24">
        <f aca="true" t="shared" si="13" ref="P4:P27">SQRT(3/J4)</f>
        <v>5.477225575051661</v>
      </c>
      <c r="Q4" s="25">
        <f aca="true" t="shared" si="14" ref="Q4:Q27">SQRT(J4*5)</f>
        <v>0.7071067811865476</v>
      </c>
      <c r="R4" s="26">
        <f aca="true" t="shared" si="15" ref="R4:R27">SQRT(5/J4)</f>
        <v>7.0710678118654755</v>
      </c>
      <c r="S4" s="6">
        <v>0.1</v>
      </c>
      <c r="T4" s="19">
        <f aca="true" t="shared" si="16" ref="T4:T27">SQRT(S4*10)</f>
        <v>1</v>
      </c>
      <c r="U4" s="20">
        <f aca="true" t="shared" si="17" ref="U4:U27">SQRT(10/S4)</f>
        <v>10</v>
      </c>
      <c r="V4" s="21">
        <f aca="true" t="shared" si="18" ref="V4:V27">SQRT(S4*11)</f>
        <v>1.0488088481701516</v>
      </c>
      <c r="W4" s="22">
        <f aca="true" t="shared" si="19" ref="W4:W27">SQRT(11/S4)</f>
        <v>10.488088481701515</v>
      </c>
      <c r="X4" s="23">
        <f aca="true" t="shared" si="20" ref="X4:X27">SQRT(S4*15)</f>
        <v>1.224744871391589</v>
      </c>
      <c r="Y4" s="24">
        <f aca="true" t="shared" si="21" ref="Y4:Y27">SQRT(15/S4)</f>
        <v>12.24744871391589</v>
      </c>
      <c r="Z4" s="25">
        <f aca="true" t="shared" si="22" ref="Z4:Z27">SQRT(S4*17)</f>
        <v>1.3038404810405297</v>
      </c>
      <c r="AA4" s="26">
        <f aca="true" t="shared" si="23" ref="AA4:AA27">SQRT(17/S4)</f>
        <v>13.038404810405298</v>
      </c>
    </row>
    <row r="5" spans="1:27" ht="12.75">
      <c r="A5" s="6">
        <v>0.11</v>
      </c>
      <c r="B5" s="11">
        <f t="shared" si="0"/>
        <v>0.10488088481701516</v>
      </c>
      <c r="C5" s="12">
        <f t="shared" si="1"/>
        <v>953.4625892455923</v>
      </c>
      <c r="D5" s="13">
        <f t="shared" si="2"/>
        <v>0.11726039399558574</v>
      </c>
      <c r="E5" s="14">
        <f t="shared" si="3"/>
        <v>1066.0035817780522</v>
      </c>
      <c r="F5" s="15">
        <f t="shared" si="4"/>
        <v>0.16583123951776998</v>
      </c>
      <c r="G5" s="16">
        <f t="shared" si="5"/>
        <v>1507.5567228888183</v>
      </c>
      <c r="H5" s="17">
        <f t="shared" si="6"/>
        <v>0.2345207879911715</v>
      </c>
      <c r="I5" s="18">
        <f t="shared" si="7"/>
        <v>2132.0071635561044</v>
      </c>
      <c r="J5" s="6">
        <v>0.11</v>
      </c>
      <c r="K5" s="19">
        <f t="shared" si="8"/>
        <v>0.33166247903553997</v>
      </c>
      <c r="L5" s="20">
        <f t="shared" si="9"/>
        <v>3.0151134457776365</v>
      </c>
      <c r="M5" s="21">
        <f t="shared" si="10"/>
        <v>0.469041575982343</v>
      </c>
      <c r="N5" s="22">
        <f t="shared" si="11"/>
        <v>4.264014327112209</v>
      </c>
      <c r="O5" s="23">
        <f t="shared" si="12"/>
        <v>0.5744562646538028</v>
      </c>
      <c r="P5" s="24">
        <f t="shared" si="13"/>
        <v>5.222329678670935</v>
      </c>
      <c r="Q5" s="25">
        <f t="shared" si="14"/>
        <v>0.7416198487095663</v>
      </c>
      <c r="R5" s="26">
        <f t="shared" si="15"/>
        <v>6.741998624632421</v>
      </c>
      <c r="S5" s="6">
        <v>0.11</v>
      </c>
      <c r="T5" s="19">
        <f t="shared" si="16"/>
        <v>1.0488088481701516</v>
      </c>
      <c r="U5" s="20">
        <f t="shared" si="17"/>
        <v>9.534625892455923</v>
      </c>
      <c r="V5" s="21">
        <f t="shared" si="18"/>
        <v>1.1</v>
      </c>
      <c r="W5" s="22">
        <f t="shared" si="19"/>
        <v>10</v>
      </c>
      <c r="X5" s="23">
        <f t="shared" si="20"/>
        <v>1.284523257866513</v>
      </c>
      <c r="Y5" s="24">
        <f t="shared" si="21"/>
        <v>11.677484162422845</v>
      </c>
      <c r="Z5" s="25">
        <f t="shared" si="22"/>
        <v>1.3674794331177345</v>
      </c>
      <c r="AA5" s="26">
        <f t="shared" si="23"/>
        <v>12.431631210161221</v>
      </c>
    </row>
    <row r="6" spans="1:27" ht="12.75">
      <c r="A6" s="6">
        <v>0.12</v>
      </c>
      <c r="B6" s="11">
        <f t="shared" si="0"/>
        <v>0.10954451150103323</v>
      </c>
      <c r="C6" s="12">
        <f t="shared" si="1"/>
        <v>912.870929175277</v>
      </c>
      <c r="D6" s="13">
        <f t="shared" si="2"/>
        <v>0.1224744871391589</v>
      </c>
      <c r="E6" s="14">
        <f t="shared" si="3"/>
        <v>1020.6207261596576</v>
      </c>
      <c r="F6" s="15">
        <f t="shared" si="4"/>
        <v>0.17320508075688773</v>
      </c>
      <c r="G6" s="16">
        <f t="shared" si="5"/>
        <v>1443.3756729740646</v>
      </c>
      <c r="H6" s="17">
        <f t="shared" si="6"/>
        <v>0.2449489742783178</v>
      </c>
      <c r="I6" s="18">
        <f t="shared" si="7"/>
        <v>2041.2414523193152</v>
      </c>
      <c r="J6" s="6">
        <v>0.12</v>
      </c>
      <c r="K6" s="19">
        <f t="shared" si="8"/>
        <v>0.34641016151377546</v>
      </c>
      <c r="L6" s="20">
        <f t="shared" si="9"/>
        <v>2.886751345948129</v>
      </c>
      <c r="M6" s="21">
        <f t="shared" si="10"/>
        <v>0.4898979485566356</v>
      </c>
      <c r="N6" s="22">
        <f t="shared" si="11"/>
        <v>4.08248290463863</v>
      </c>
      <c r="O6" s="23">
        <f t="shared" si="12"/>
        <v>0.6</v>
      </c>
      <c r="P6" s="24">
        <f t="shared" si="13"/>
        <v>5</v>
      </c>
      <c r="Q6" s="25">
        <f t="shared" si="14"/>
        <v>0.7745966692414834</v>
      </c>
      <c r="R6" s="26">
        <f t="shared" si="15"/>
        <v>6.454972243679029</v>
      </c>
      <c r="S6" s="6">
        <v>0.12</v>
      </c>
      <c r="T6" s="19">
        <f t="shared" si="16"/>
        <v>1.0954451150103321</v>
      </c>
      <c r="U6" s="20">
        <f t="shared" si="17"/>
        <v>9.128709291752768</v>
      </c>
      <c r="V6" s="21">
        <f t="shared" si="18"/>
        <v>1.1489125293076057</v>
      </c>
      <c r="W6" s="22">
        <f t="shared" si="19"/>
        <v>9.574271077563381</v>
      </c>
      <c r="X6" s="23">
        <f t="shared" si="20"/>
        <v>1.3416407864998738</v>
      </c>
      <c r="Y6" s="24">
        <f t="shared" si="21"/>
        <v>11.180339887498949</v>
      </c>
      <c r="Z6" s="25">
        <f t="shared" si="22"/>
        <v>1.42828568570857</v>
      </c>
      <c r="AA6" s="26">
        <f t="shared" si="23"/>
        <v>11.902380714238085</v>
      </c>
    </row>
    <row r="7" spans="1:27" ht="12.75">
      <c r="A7" s="6">
        <v>0.13</v>
      </c>
      <c r="B7" s="11">
        <f t="shared" si="0"/>
        <v>0.1140175425099138</v>
      </c>
      <c r="C7" s="12">
        <f t="shared" si="1"/>
        <v>877.0580193070292</v>
      </c>
      <c r="D7" s="13">
        <f t="shared" si="2"/>
        <v>0.12747548783981963</v>
      </c>
      <c r="E7" s="14">
        <f t="shared" si="3"/>
        <v>980.5806756909201</v>
      </c>
      <c r="F7" s="15">
        <f t="shared" si="4"/>
        <v>0.18027756377319948</v>
      </c>
      <c r="G7" s="16">
        <f t="shared" si="5"/>
        <v>1386.7504905630728</v>
      </c>
      <c r="H7" s="17">
        <f t="shared" si="6"/>
        <v>0.25495097567963926</v>
      </c>
      <c r="I7" s="18">
        <f t="shared" si="7"/>
        <v>1961.1613513818402</v>
      </c>
      <c r="J7" s="6">
        <v>0.13</v>
      </c>
      <c r="K7" s="19">
        <f t="shared" si="8"/>
        <v>0.36055512754639896</v>
      </c>
      <c r="L7" s="20">
        <f t="shared" si="9"/>
        <v>2.7735009811261455</v>
      </c>
      <c r="M7" s="21">
        <f t="shared" si="10"/>
        <v>0.5099019513592785</v>
      </c>
      <c r="N7" s="22">
        <f t="shared" si="11"/>
        <v>3.9223227027636804</v>
      </c>
      <c r="O7" s="23">
        <f t="shared" si="12"/>
        <v>0.6244997998398398</v>
      </c>
      <c r="P7" s="24">
        <f t="shared" si="13"/>
        <v>4.803844614152614</v>
      </c>
      <c r="Q7" s="25">
        <f t="shared" si="14"/>
        <v>0.806225774829855</v>
      </c>
      <c r="R7" s="26">
        <f t="shared" si="15"/>
        <v>6.201736729460423</v>
      </c>
      <c r="S7" s="6">
        <v>0.13</v>
      </c>
      <c r="T7" s="19">
        <f t="shared" si="16"/>
        <v>1.140175425099138</v>
      </c>
      <c r="U7" s="20">
        <f t="shared" si="17"/>
        <v>8.770580193070291</v>
      </c>
      <c r="V7" s="21">
        <f t="shared" si="18"/>
        <v>1.1958260743101399</v>
      </c>
      <c r="W7" s="22">
        <f t="shared" si="19"/>
        <v>9.198662110077999</v>
      </c>
      <c r="X7" s="23">
        <f t="shared" si="20"/>
        <v>1.3964240043768943</v>
      </c>
      <c r="Y7" s="24">
        <f t="shared" si="21"/>
        <v>10.741723110591494</v>
      </c>
      <c r="Z7" s="25">
        <f t="shared" si="22"/>
        <v>1.4866068747318506</v>
      </c>
      <c r="AA7" s="26">
        <f t="shared" si="23"/>
        <v>11.435437497937313</v>
      </c>
    </row>
    <row r="8" spans="1:27" ht="12.75">
      <c r="A8" s="6">
        <v>0.15</v>
      </c>
      <c r="B8" s="11">
        <f t="shared" si="0"/>
        <v>0.1224744871391589</v>
      </c>
      <c r="C8" s="12">
        <f t="shared" si="1"/>
        <v>816.4965809277261</v>
      </c>
      <c r="D8" s="13">
        <f t="shared" si="2"/>
        <v>0.13693063937629152</v>
      </c>
      <c r="E8" s="14">
        <f t="shared" si="3"/>
        <v>912.870929175277</v>
      </c>
      <c r="F8" s="15">
        <f t="shared" si="4"/>
        <v>0.19364916731037085</v>
      </c>
      <c r="G8" s="16">
        <f t="shared" si="5"/>
        <v>1290.9944487358057</v>
      </c>
      <c r="H8" s="17">
        <f t="shared" si="6"/>
        <v>0.27386127875258304</v>
      </c>
      <c r="I8" s="18">
        <f t="shared" si="7"/>
        <v>1825.741858350554</v>
      </c>
      <c r="J8" s="6">
        <v>0.15</v>
      </c>
      <c r="K8" s="19">
        <f t="shared" si="8"/>
        <v>0.3872983346207417</v>
      </c>
      <c r="L8" s="20">
        <f t="shared" si="9"/>
        <v>2.581988897471611</v>
      </c>
      <c r="M8" s="21">
        <f t="shared" si="10"/>
        <v>0.5477225575051661</v>
      </c>
      <c r="N8" s="22">
        <f t="shared" si="11"/>
        <v>3.6514837167011076</v>
      </c>
      <c r="O8" s="23">
        <f t="shared" si="12"/>
        <v>0.6708203932499369</v>
      </c>
      <c r="P8" s="24">
        <f t="shared" si="13"/>
        <v>4.47213595499958</v>
      </c>
      <c r="Q8" s="25">
        <f t="shared" si="14"/>
        <v>0.8660254037844386</v>
      </c>
      <c r="R8" s="26">
        <f t="shared" si="15"/>
        <v>5.773502691896258</v>
      </c>
      <c r="S8" s="6">
        <v>0.15</v>
      </c>
      <c r="T8" s="19">
        <f t="shared" si="16"/>
        <v>1.224744871391589</v>
      </c>
      <c r="U8" s="20">
        <f t="shared" si="17"/>
        <v>8.16496580927726</v>
      </c>
      <c r="V8" s="21">
        <f t="shared" si="18"/>
        <v>1.284523257866513</v>
      </c>
      <c r="W8" s="22">
        <f t="shared" si="19"/>
        <v>8.563488385776754</v>
      </c>
      <c r="X8" s="23">
        <f t="shared" si="20"/>
        <v>1.5</v>
      </c>
      <c r="Y8" s="24">
        <f t="shared" si="21"/>
        <v>10</v>
      </c>
      <c r="Z8" s="25">
        <f t="shared" si="22"/>
        <v>1.5968719422671311</v>
      </c>
      <c r="AA8" s="26">
        <f t="shared" si="23"/>
        <v>10.645812948447542</v>
      </c>
    </row>
    <row r="9" spans="1:27" ht="12.75">
      <c r="A9" s="6">
        <v>0.16</v>
      </c>
      <c r="B9" s="11">
        <f t="shared" si="0"/>
        <v>0.12649110640673517</v>
      </c>
      <c r="C9" s="12">
        <f t="shared" si="1"/>
        <v>790.5694150420949</v>
      </c>
      <c r="D9" s="13">
        <f t="shared" si="2"/>
        <v>0.1414213562373095</v>
      </c>
      <c r="E9" s="14">
        <f t="shared" si="3"/>
        <v>883.8834764831845</v>
      </c>
      <c r="F9" s="15">
        <f t="shared" si="4"/>
        <v>0.2</v>
      </c>
      <c r="G9" s="16">
        <f t="shared" si="5"/>
        <v>1250</v>
      </c>
      <c r="H9" s="17">
        <f t="shared" si="6"/>
        <v>0.282842712474619</v>
      </c>
      <c r="I9" s="18">
        <f t="shared" si="7"/>
        <v>1767.766952966369</v>
      </c>
      <c r="J9" s="6">
        <v>0.16</v>
      </c>
      <c r="K9" s="19">
        <f t="shared" si="8"/>
        <v>0.4</v>
      </c>
      <c r="L9" s="20">
        <f t="shared" si="9"/>
        <v>2.5</v>
      </c>
      <c r="M9" s="21">
        <f t="shared" si="10"/>
        <v>0.565685424949238</v>
      </c>
      <c r="N9" s="22">
        <f t="shared" si="11"/>
        <v>3.5355339059327378</v>
      </c>
      <c r="O9" s="23">
        <f t="shared" si="12"/>
        <v>0.6928203230275509</v>
      </c>
      <c r="P9" s="24">
        <f t="shared" si="13"/>
        <v>4.330127018922194</v>
      </c>
      <c r="Q9" s="25">
        <f t="shared" si="14"/>
        <v>0.8944271909999159</v>
      </c>
      <c r="R9" s="26">
        <f t="shared" si="15"/>
        <v>5.5901699437494745</v>
      </c>
      <c r="S9" s="6">
        <v>0.16</v>
      </c>
      <c r="T9" s="19">
        <f t="shared" si="16"/>
        <v>1.2649110640673518</v>
      </c>
      <c r="U9" s="20">
        <f t="shared" si="17"/>
        <v>7.905694150420948</v>
      </c>
      <c r="V9" s="21">
        <f t="shared" si="18"/>
        <v>1.3266499161421599</v>
      </c>
      <c r="W9" s="22">
        <f t="shared" si="19"/>
        <v>8.2915619758885</v>
      </c>
      <c r="X9" s="23">
        <f t="shared" si="20"/>
        <v>1.5491933384829668</v>
      </c>
      <c r="Y9" s="24">
        <f t="shared" si="21"/>
        <v>9.682458365518542</v>
      </c>
      <c r="Z9" s="25">
        <f t="shared" si="22"/>
        <v>1.6492422502470643</v>
      </c>
      <c r="AA9" s="26">
        <f t="shared" si="23"/>
        <v>10.307764064044152</v>
      </c>
    </row>
    <row r="10" spans="1:27" ht="12.75">
      <c r="A10" s="6">
        <v>0.18</v>
      </c>
      <c r="B10" s="11">
        <f t="shared" si="0"/>
        <v>0.1341640786499874</v>
      </c>
      <c r="C10" s="12">
        <f t="shared" si="1"/>
        <v>745.3559924999299</v>
      </c>
      <c r="D10" s="13">
        <f t="shared" si="2"/>
        <v>0.15</v>
      </c>
      <c r="E10" s="14">
        <f t="shared" si="3"/>
        <v>833.3333333333334</v>
      </c>
      <c r="F10" s="15">
        <f t="shared" si="4"/>
        <v>0.21213203435596426</v>
      </c>
      <c r="G10" s="16">
        <f t="shared" si="5"/>
        <v>1178.5113019775793</v>
      </c>
      <c r="H10" s="17">
        <f t="shared" si="6"/>
        <v>0.3</v>
      </c>
      <c r="I10" s="18">
        <f t="shared" si="7"/>
        <v>1666.6666666666667</v>
      </c>
      <c r="J10" s="6">
        <v>0.18</v>
      </c>
      <c r="K10" s="19">
        <f t="shared" si="8"/>
        <v>0.4242640687119285</v>
      </c>
      <c r="L10" s="20">
        <f t="shared" si="9"/>
        <v>2.3570226039551585</v>
      </c>
      <c r="M10" s="21">
        <f t="shared" si="10"/>
        <v>0.6</v>
      </c>
      <c r="N10" s="22">
        <f t="shared" si="11"/>
        <v>3.3333333333333335</v>
      </c>
      <c r="O10" s="23">
        <f t="shared" si="12"/>
        <v>0.7348469228349535</v>
      </c>
      <c r="P10" s="24">
        <f t="shared" si="13"/>
        <v>4.08248290463863</v>
      </c>
      <c r="Q10" s="25">
        <f t="shared" si="14"/>
        <v>0.9486832980505138</v>
      </c>
      <c r="R10" s="26">
        <f t="shared" si="15"/>
        <v>5.270462766947299</v>
      </c>
      <c r="S10" s="6">
        <v>0.18</v>
      </c>
      <c r="T10" s="19">
        <f t="shared" si="16"/>
        <v>1.3416407864998738</v>
      </c>
      <c r="U10" s="20">
        <f t="shared" si="17"/>
        <v>7.453559924999299</v>
      </c>
      <c r="V10" s="21">
        <f t="shared" si="18"/>
        <v>1.407124727947029</v>
      </c>
      <c r="W10" s="22">
        <f t="shared" si="19"/>
        <v>7.817359599705716</v>
      </c>
      <c r="X10" s="23">
        <f t="shared" si="20"/>
        <v>1.6431676725154982</v>
      </c>
      <c r="Y10" s="24">
        <f t="shared" si="21"/>
        <v>9.128709291752768</v>
      </c>
      <c r="Z10" s="25">
        <f t="shared" si="22"/>
        <v>1.7492855684535902</v>
      </c>
      <c r="AA10" s="26">
        <f t="shared" si="23"/>
        <v>9.7182531580755</v>
      </c>
    </row>
    <row r="11" spans="1:27" ht="12.75">
      <c r="A11" s="6">
        <v>0.2</v>
      </c>
      <c r="B11" s="11">
        <f t="shared" si="0"/>
        <v>0.14142135623730953</v>
      </c>
      <c r="C11" s="12">
        <f t="shared" si="1"/>
        <v>707.1067811865476</v>
      </c>
      <c r="D11" s="13">
        <f t="shared" si="2"/>
        <v>0.15811388300841897</v>
      </c>
      <c r="E11" s="14">
        <f t="shared" si="3"/>
        <v>790.5694150420949</v>
      </c>
      <c r="F11" s="15">
        <f t="shared" si="4"/>
        <v>0.22360679774997896</v>
      </c>
      <c r="G11" s="16">
        <f t="shared" si="5"/>
        <v>1118.033988749895</v>
      </c>
      <c r="H11" s="17">
        <f t="shared" si="6"/>
        <v>0.31622776601683794</v>
      </c>
      <c r="I11" s="18">
        <f t="shared" si="7"/>
        <v>1581.1388300841897</v>
      </c>
      <c r="J11" s="6">
        <v>0.2</v>
      </c>
      <c r="K11" s="19">
        <f t="shared" si="8"/>
        <v>0.4472135954999579</v>
      </c>
      <c r="L11" s="20">
        <f t="shared" si="9"/>
        <v>2.23606797749979</v>
      </c>
      <c r="M11" s="21">
        <f t="shared" si="10"/>
        <v>0.6324555320336759</v>
      </c>
      <c r="N11" s="22">
        <f t="shared" si="11"/>
        <v>3.1622776601683795</v>
      </c>
      <c r="O11" s="23">
        <f t="shared" si="12"/>
        <v>0.7745966692414834</v>
      </c>
      <c r="P11" s="24">
        <f t="shared" si="13"/>
        <v>3.872983346207417</v>
      </c>
      <c r="Q11" s="25">
        <f t="shared" si="14"/>
        <v>1</v>
      </c>
      <c r="R11" s="26">
        <f t="shared" si="15"/>
        <v>5</v>
      </c>
      <c r="S11" s="6">
        <v>0.2</v>
      </c>
      <c r="T11" s="19">
        <f t="shared" si="16"/>
        <v>1.4142135623730951</v>
      </c>
      <c r="U11" s="20">
        <f t="shared" si="17"/>
        <v>7.0710678118654755</v>
      </c>
      <c r="V11" s="21">
        <f t="shared" si="18"/>
        <v>1.4832396974191326</v>
      </c>
      <c r="W11" s="22">
        <f t="shared" si="19"/>
        <v>7.416198487095663</v>
      </c>
      <c r="X11" s="23">
        <f t="shared" si="20"/>
        <v>1.7320508075688772</v>
      </c>
      <c r="Y11" s="24">
        <f t="shared" si="21"/>
        <v>8.660254037844387</v>
      </c>
      <c r="Z11" s="25">
        <f t="shared" si="22"/>
        <v>1.8439088914585775</v>
      </c>
      <c r="AA11" s="26">
        <f t="shared" si="23"/>
        <v>9.219544457292887</v>
      </c>
    </row>
    <row r="12" spans="1:27" ht="12.75">
      <c r="A12" s="6">
        <v>0.22</v>
      </c>
      <c r="B12" s="11">
        <f t="shared" si="0"/>
        <v>0.14832396974191325</v>
      </c>
      <c r="C12" s="12">
        <f t="shared" si="1"/>
        <v>674.1998624632422</v>
      </c>
      <c r="D12" s="13">
        <f t="shared" si="2"/>
        <v>0.16583123951776998</v>
      </c>
      <c r="E12" s="14">
        <f t="shared" si="3"/>
        <v>753.7783614444091</v>
      </c>
      <c r="F12" s="15">
        <f t="shared" si="4"/>
        <v>0.2345207879911715</v>
      </c>
      <c r="G12" s="16">
        <f t="shared" si="5"/>
        <v>1066.0035817780522</v>
      </c>
      <c r="H12" s="17">
        <f t="shared" si="6"/>
        <v>0.33166247903553997</v>
      </c>
      <c r="I12" s="18">
        <f t="shared" si="7"/>
        <v>1507.5567228888183</v>
      </c>
      <c r="J12" s="6">
        <v>0.22</v>
      </c>
      <c r="K12" s="19">
        <f t="shared" si="8"/>
        <v>0.469041575982343</v>
      </c>
      <c r="L12" s="20">
        <f t="shared" si="9"/>
        <v>2.1320071635561044</v>
      </c>
      <c r="M12" s="21">
        <f t="shared" si="10"/>
        <v>0.6633249580710799</v>
      </c>
      <c r="N12" s="22">
        <f t="shared" si="11"/>
        <v>3.0151134457776365</v>
      </c>
      <c r="O12" s="23">
        <f t="shared" si="12"/>
        <v>0.812403840463596</v>
      </c>
      <c r="P12" s="24">
        <f t="shared" si="13"/>
        <v>3.692744729379982</v>
      </c>
      <c r="Q12" s="25">
        <f t="shared" si="14"/>
        <v>1.0488088481701516</v>
      </c>
      <c r="R12" s="26">
        <f t="shared" si="15"/>
        <v>4.767312946227961</v>
      </c>
      <c r="S12" s="6">
        <v>0.22</v>
      </c>
      <c r="T12" s="19">
        <f t="shared" si="16"/>
        <v>1.4832396974191326</v>
      </c>
      <c r="U12" s="20">
        <f t="shared" si="17"/>
        <v>6.741998624632421</v>
      </c>
      <c r="V12" s="21">
        <f t="shared" si="18"/>
        <v>1.5556349186104046</v>
      </c>
      <c r="W12" s="22">
        <f t="shared" si="19"/>
        <v>7.0710678118654755</v>
      </c>
      <c r="X12" s="23">
        <f t="shared" si="20"/>
        <v>1.816590212458495</v>
      </c>
      <c r="Y12" s="24">
        <f t="shared" si="21"/>
        <v>8.257228238447706</v>
      </c>
      <c r="Z12" s="25">
        <f t="shared" si="22"/>
        <v>1.9339079605813716</v>
      </c>
      <c r="AA12" s="26">
        <f t="shared" si="23"/>
        <v>8.790490729915325</v>
      </c>
    </row>
    <row r="13" spans="1:27" ht="12.75">
      <c r="A13" s="6">
        <v>0.24</v>
      </c>
      <c r="B13" s="11">
        <f t="shared" si="0"/>
        <v>0.15491933384829668</v>
      </c>
      <c r="C13" s="12">
        <f t="shared" si="1"/>
        <v>645.4972243679028</v>
      </c>
      <c r="D13" s="13">
        <f t="shared" si="2"/>
        <v>0.17320508075688773</v>
      </c>
      <c r="E13" s="14">
        <f t="shared" si="3"/>
        <v>721.6878364870323</v>
      </c>
      <c r="F13" s="15">
        <f t="shared" si="4"/>
        <v>0.2449489742783178</v>
      </c>
      <c r="G13" s="16">
        <f t="shared" si="5"/>
        <v>1020.6207261596576</v>
      </c>
      <c r="H13" s="17">
        <f t="shared" si="6"/>
        <v>0.34641016151377546</v>
      </c>
      <c r="I13" s="18">
        <f t="shared" si="7"/>
        <v>1443.3756729740646</v>
      </c>
      <c r="J13" s="6">
        <v>0.24</v>
      </c>
      <c r="K13" s="19">
        <f t="shared" si="8"/>
        <v>0.4898979485566356</v>
      </c>
      <c r="L13" s="20">
        <f t="shared" si="9"/>
        <v>2.041241452319315</v>
      </c>
      <c r="M13" s="21">
        <f t="shared" si="10"/>
        <v>0.6928203230275509</v>
      </c>
      <c r="N13" s="22">
        <f t="shared" si="11"/>
        <v>2.886751345948129</v>
      </c>
      <c r="O13" s="23">
        <f t="shared" si="12"/>
        <v>0.848528137423857</v>
      </c>
      <c r="P13" s="24">
        <f t="shared" si="13"/>
        <v>3.5355339059327378</v>
      </c>
      <c r="Q13" s="25">
        <f t="shared" si="14"/>
        <v>1.0954451150103321</v>
      </c>
      <c r="R13" s="26">
        <f t="shared" si="15"/>
        <v>4.564354645876384</v>
      </c>
      <c r="S13" s="6">
        <v>0.24</v>
      </c>
      <c r="T13" s="19">
        <f t="shared" si="16"/>
        <v>1.5491933384829668</v>
      </c>
      <c r="U13" s="20">
        <f t="shared" si="17"/>
        <v>6.454972243679029</v>
      </c>
      <c r="V13" s="21">
        <f t="shared" si="18"/>
        <v>1.624807680927192</v>
      </c>
      <c r="W13" s="22">
        <f t="shared" si="19"/>
        <v>6.7700320038633</v>
      </c>
      <c r="X13" s="23">
        <f t="shared" si="20"/>
        <v>1.8973665961010275</v>
      </c>
      <c r="Y13" s="24">
        <f t="shared" si="21"/>
        <v>7.905694150420948</v>
      </c>
      <c r="Z13" s="25">
        <f t="shared" si="22"/>
        <v>2.0199009876724157</v>
      </c>
      <c r="AA13" s="26">
        <f t="shared" si="23"/>
        <v>8.416254115301733</v>
      </c>
    </row>
    <row r="14" spans="1:27" ht="12.75">
      <c r="A14" s="6">
        <v>0.27</v>
      </c>
      <c r="B14" s="11">
        <f t="shared" si="0"/>
        <v>0.16431676725154984</v>
      </c>
      <c r="C14" s="12">
        <f t="shared" si="1"/>
        <v>608.5806194501846</v>
      </c>
      <c r="D14" s="13">
        <f t="shared" si="2"/>
        <v>0.18371173070873836</v>
      </c>
      <c r="E14" s="14">
        <f t="shared" si="3"/>
        <v>680.4138174397717</v>
      </c>
      <c r="F14" s="15">
        <f t="shared" si="4"/>
        <v>0.2598076211353316</v>
      </c>
      <c r="G14" s="16">
        <f t="shared" si="5"/>
        <v>962.2504486493763</v>
      </c>
      <c r="H14" s="17">
        <f t="shared" si="6"/>
        <v>0.3674234614174767</v>
      </c>
      <c r="I14" s="18">
        <f t="shared" si="7"/>
        <v>1360.8276348795434</v>
      </c>
      <c r="J14" s="6">
        <v>0.27</v>
      </c>
      <c r="K14" s="19">
        <f t="shared" si="8"/>
        <v>0.5196152422706632</v>
      </c>
      <c r="L14" s="20">
        <f t="shared" si="9"/>
        <v>1.9245008972987525</v>
      </c>
      <c r="M14" s="21">
        <f t="shared" si="10"/>
        <v>0.7348469228349535</v>
      </c>
      <c r="N14" s="22">
        <f t="shared" si="11"/>
        <v>2.721655269759087</v>
      </c>
      <c r="O14" s="23">
        <f t="shared" si="12"/>
        <v>0.9</v>
      </c>
      <c r="P14" s="24">
        <f t="shared" si="13"/>
        <v>3.3333333333333335</v>
      </c>
      <c r="Q14" s="25">
        <f t="shared" si="14"/>
        <v>1.161895003862225</v>
      </c>
      <c r="R14" s="26">
        <f t="shared" si="15"/>
        <v>4.303314829119352</v>
      </c>
      <c r="S14" s="6">
        <v>0.27</v>
      </c>
      <c r="T14" s="19">
        <f t="shared" si="16"/>
        <v>1.6431676725154984</v>
      </c>
      <c r="U14" s="20">
        <f t="shared" si="17"/>
        <v>6.085806194501846</v>
      </c>
      <c r="V14" s="21">
        <f t="shared" si="18"/>
        <v>1.7233687939614086</v>
      </c>
      <c r="W14" s="22">
        <f t="shared" si="19"/>
        <v>6.382847385042254</v>
      </c>
      <c r="X14" s="23">
        <f t="shared" si="20"/>
        <v>2.012461179749811</v>
      </c>
      <c r="Y14" s="24">
        <f t="shared" si="21"/>
        <v>7.453559924999299</v>
      </c>
      <c r="Z14" s="25">
        <f t="shared" si="22"/>
        <v>2.142428528562855</v>
      </c>
      <c r="AA14" s="26">
        <f t="shared" si="23"/>
        <v>7.934920476158722</v>
      </c>
    </row>
    <row r="15" spans="1:27" ht="12.75">
      <c r="A15" s="6">
        <v>0.3</v>
      </c>
      <c r="B15" s="11">
        <f t="shared" si="0"/>
        <v>0.17320508075688773</v>
      </c>
      <c r="C15" s="12">
        <f t="shared" si="1"/>
        <v>577.3502691896258</v>
      </c>
      <c r="D15" s="13">
        <f t="shared" si="2"/>
        <v>0.19364916731037085</v>
      </c>
      <c r="E15" s="14">
        <f t="shared" si="3"/>
        <v>645.4972243679028</v>
      </c>
      <c r="F15" s="15">
        <f t="shared" si="4"/>
        <v>0.27386127875258304</v>
      </c>
      <c r="G15" s="16">
        <f t="shared" si="5"/>
        <v>912.870929175277</v>
      </c>
      <c r="H15" s="17">
        <f t="shared" si="6"/>
        <v>0.3872983346207417</v>
      </c>
      <c r="I15" s="18">
        <f t="shared" si="7"/>
        <v>1290.9944487358057</v>
      </c>
      <c r="J15" s="6">
        <v>0.3</v>
      </c>
      <c r="K15" s="19">
        <f t="shared" si="8"/>
        <v>0.5477225575051661</v>
      </c>
      <c r="L15" s="20">
        <f t="shared" si="9"/>
        <v>1.8257418583505538</v>
      </c>
      <c r="M15" s="21">
        <f t="shared" si="10"/>
        <v>0.7745966692414834</v>
      </c>
      <c r="N15" s="22">
        <f t="shared" si="11"/>
        <v>2.581988897471611</v>
      </c>
      <c r="O15" s="23">
        <f t="shared" si="12"/>
        <v>0.9486832980505138</v>
      </c>
      <c r="P15" s="24">
        <f t="shared" si="13"/>
        <v>3.1622776601683795</v>
      </c>
      <c r="Q15" s="25">
        <f t="shared" si="14"/>
        <v>1.224744871391589</v>
      </c>
      <c r="R15" s="26">
        <f t="shared" si="15"/>
        <v>4.08248290463863</v>
      </c>
      <c r="S15" s="6">
        <v>0.3</v>
      </c>
      <c r="T15" s="19">
        <f t="shared" si="16"/>
        <v>1.7320508075688772</v>
      </c>
      <c r="U15" s="20">
        <f t="shared" si="17"/>
        <v>5.773502691896258</v>
      </c>
      <c r="V15" s="21">
        <f t="shared" si="18"/>
        <v>1.816590212458495</v>
      </c>
      <c r="W15" s="22">
        <f t="shared" si="19"/>
        <v>6.0553007081949835</v>
      </c>
      <c r="X15" s="23">
        <f t="shared" si="20"/>
        <v>2.1213203435596424</v>
      </c>
      <c r="Y15" s="24">
        <f t="shared" si="21"/>
        <v>7.0710678118654755</v>
      </c>
      <c r="Z15" s="25">
        <f t="shared" si="22"/>
        <v>2.258317958127243</v>
      </c>
      <c r="AA15" s="26">
        <f t="shared" si="23"/>
        <v>7.5277265270908105</v>
      </c>
    </row>
    <row r="16" spans="1:27" ht="12.75">
      <c r="A16" s="6">
        <v>0.33</v>
      </c>
      <c r="B16" s="11">
        <f t="shared" si="0"/>
        <v>0.1816590212458495</v>
      </c>
      <c r="C16" s="12">
        <f t="shared" si="1"/>
        <v>550.4818825631803</v>
      </c>
      <c r="D16" s="13">
        <f t="shared" si="2"/>
        <v>0.203100960115899</v>
      </c>
      <c r="E16" s="14">
        <f t="shared" si="3"/>
        <v>615.4574548966636</v>
      </c>
      <c r="F16" s="15">
        <f t="shared" si="4"/>
        <v>0.2872281323269014</v>
      </c>
      <c r="G16" s="16">
        <f t="shared" si="5"/>
        <v>870.3882797784892</v>
      </c>
      <c r="H16" s="17">
        <f t="shared" si="6"/>
        <v>0.406201920231798</v>
      </c>
      <c r="I16" s="18">
        <f t="shared" si="7"/>
        <v>1230.9149097933273</v>
      </c>
      <c r="J16" s="6">
        <v>0.33</v>
      </c>
      <c r="K16" s="19">
        <f t="shared" si="8"/>
        <v>0.5744562646538028</v>
      </c>
      <c r="L16" s="20">
        <f t="shared" si="9"/>
        <v>1.7407765595569784</v>
      </c>
      <c r="M16" s="21">
        <f t="shared" si="10"/>
        <v>0.812403840463596</v>
      </c>
      <c r="N16" s="22">
        <f t="shared" si="11"/>
        <v>2.461829819586655</v>
      </c>
      <c r="O16" s="23">
        <f t="shared" si="12"/>
        <v>0.99498743710662</v>
      </c>
      <c r="P16" s="24">
        <f t="shared" si="13"/>
        <v>3.015113445777636</v>
      </c>
      <c r="Q16" s="25">
        <f t="shared" si="14"/>
        <v>1.284523257866513</v>
      </c>
      <c r="R16" s="26">
        <f t="shared" si="15"/>
        <v>3.8924947208076146</v>
      </c>
      <c r="S16" s="6">
        <v>0.33</v>
      </c>
      <c r="T16" s="19">
        <f t="shared" si="16"/>
        <v>1.8165902124584952</v>
      </c>
      <c r="U16" s="20">
        <f t="shared" si="17"/>
        <v>5.504818825631803</v>
      </c>
      <c r="V16" s="21">
        <f t="shared" si="18"/>
        <v>1.905255888325765</v>
      </c>
      <c r="W16" s="22">
        <f t="shared" si="19"/>
        <v>5.773502691896257</v>
      </c>
      <c r="X16" s="23">
        <f t="shared" si="20"/>
        <v>2.224859546128699</v>
      </c>
      <c r="Y16" s="24">
        <f t="shared" si="21"/>
        <v>6.741998624632421</v>
      </c>
      <c r="Z16" s="25">
        <f t="shared" si="22"/>
        <v>2.3685438564654024</v>
      </c>
      <c r="AA16" s="26">
        <f t="shared" si="23"/>
        <v>7.177405625652734</v>
      </c>
    </row>
    <row r="17" spans="1:27" ht="12.75">
      <c r="A17" s="6">
        <v>0.36</v>
      </c>
      <c r="B17" s="11">
        <f t="shared" si="0"/>
        <v>0.18973665961010275</v>
      </c>
      <c r="C17" s="12">
        <f t="shared" si="1"/>
        <v>527.04627669473</v>
      </c>
      <c r="D17" s="13">
        <f t="shared" si="2"/>
        <v>0.21213203435596426</v>
      </c>
      <c r="E17" s="14">
        <f t="shared" si="3"/>
        <v>589.2556509887896</v>
      </c>
      <c r="F17" s="15">
        <f t="shared" si="4"/>
        <v>0.3</v>
      </c>
      <c r="G17" s="16">
        <f t="shared" si="5"/>
        <v>833.3333333333334</v>
      </c>
      <c r="H17" s="17">
        <f t="shared" si="6"/>
        <v>0.4242640687119285</v>
      </c>
      <c r="I17" s="18">
        <f t="shared" si="7"/>
        <v>1178.5113019775793</v>
      </c>
      <c r="J17" s="6">
        <v>0.36</v>
      </c>
      <c r="K17" s="19">
        <f t="shared" si="8"/>
        <v>0.6</v>
      </c>
      <c r="L17" s="20">
        <f t="shared" si="9"/>
        <v>1.6666666666666667</v>
      </c>
      <c r="M17" s="21">
        <f t="shared" si="10"/>
        <v>0.848528137423857</v>
      </c>
      <c r="N17" s="22">
        <f t="shared" si="11"/>
        <v>2.3570226039551585</v>
      </c>
      <c r="O17" s="23">
        <f t="shared" si="12"/>
        <v>1.0392304845413265</v>
      </c>
      <c r="P17" s="24">
        <f t="shared" si="13"/>
        <v>2.886751345948129</v>
      </c>
      <c r="Q17" s="25">
        <f t="shared" si="14"/>
        <v>1.3416407864998738</v>
      </c>
      <c r="R17" s="26">
        <f t="shared" si="15"/>
        <v>3.7267799624996494</v>
      </c>
      <c r="S17" s="6">
        <v>0.36</v>
      </c>
      <c r="T17" s="19">
        <f t="shared" si="16"/>
        <v>1.8973665961010275</v>
      </c>
      <c r="U17" s="20">
        <f t="shared" si="17"/>
        <v>5.270462766947299</v>
      </c>
      <c r="V17" s="21">
        <f t="shared" si="18"/>
        <v>1.98997487421324</v>
      </c>
      <c r="W17" s="22">
        <f t="shared" si="19"/>
        <v>5.527707983925667</v>
      </c>
      <c r="X17" s="23">
        <f t="shared" si="20"/>
        <v>2.32379000772445</v>
      </c>
      <c r="Y17" s="24">
        <f t="shared" si="21"/>
        <v>6.454972243679029</v>
      </c>
      <c r="Z17" s="25">
        <f t="shared" si="22"/>
        <v>2.4738633753705965</v>
      </c>
      <c r="AA17" s="26">
        <f t="shared" si="23"/>
        <v>6.871842709362768</v>
      </c>
    </row>
    <row r="18" spans="1:27" ht="12.75">
      <c r="A18" s="6">
        <v>0.39</v>
      </c>
      <c r="B18" s="11">
        <f t="shared" si="0"/>
        <v>0.197484176581315</v>
      </c>
      <c r="C18" s="12">
        <f t="shared" si="1"/>
        <v>506.3696835418333</v>
      </c>
      <c r="D18" s="13">
        <f t="shared" si="2"/>
        <v>0.22079402165819617</v>
      </c>
      <c r="E18" s="14">
        <f t="shared" si="3"/>
        <v>566.1385170722979</v>
      </c>
      <c r="F18" s="15">
        <f t="shared" si="4"/>
        <v>0.3122498999199199</v>
      </c>
      <c r="G18" s="16">
        <f t="shared" si="5"/>
        <v>800.6407690254357</v>
      </c>
      <c r="H18" s="17">
        <f t="shared" si="6"/>
        <v>0.44158804331639234</v>
      </c>
      <c r="I18" s="18">
        <f t="shared" si="7"/>
        <v>1132.2770341445957</v>
      </c>
      <c r="J18" s="6">
        <v>0.39</v>
      </c>
      <c r="K18" s="19">
        <f t="shared" si="8"/>
        <v>0.6244997998398398</v>
      </c>
      <c r="L18" s="20">
        <f t="shared" si="9"/>
        <v>1.6012815380508714</v>
      </c>
      <c r="M18" s="21">
        <f t="shared" si="10"/>
        <v>0.8831760866327847</v>
      </c>
      <c r="N18" s="22">
        <f t="shared" si="11"/>
        <v>2.2645540682891916</v>
      </c>
      <c r="O18" s="23">
        <f t="shared" si="12"/>
        <v>1.0816653826391966</v>
      </c>
      <c r="P18" s="24">
        <f t="shared" si="13"/>
        <v>2.7735009811261455</v>
      </c>
      <c r="Q18" s="25">
        <f t="shared" si="14"/>
        <v>1.3964240043768943</v>
      </c>
      <c r="R18" s="26">
        <f t="shared" si="15"/>
        <v>3.5805743701971644</v>
      </c>
      <c r="S18" s="6">
        <v>0.39</v>
      </c>
      <c r="T18" s="19">
        <f t="shared" si="16"/>
        <v>1.97484176581315</v>
      </c>
      <c r="U18" s="20">
        <f t="shared" si="17"/>
        <v>5.063696835418333</v>
      </c>
      <c r="V18" s="21">
        <f t="shared" si="18"/>
        <v>2.071231517720798</v>
      </c>
      <c r="W18" s="22">
        <f t="shared" si="19"/>
        <v>5.3108500454379435</v>
      </c>
      <c r="X18" s="23">
        <f t="shared" si="20"/>
        <v>2.418677324489565</v>
      </c>
      <c r="Y18" s="24">
        <f t="shared" si="21"/>
        <v>6.201736729460423</v>
      </c>
      <c r="Z18" s="25">
        <f t="shared" si="22"/>
        <v>2.5748786379167465</v>
      </c>
      <c r="AA18" s="26">
        <f t="shared" si="23"/>
        <v>6.602252917735248</v>
      </c>
    </row>
    <row r="19" spans="1:27" ht="12.75">
      <c r="A19" s="6">
        <v>0.43</v>
      </c>
      <c r="B19" s="11">
        <f t="shared" si="0"/>
        <v>0.20736441353327723</v>
      </c>
      <c r="C19" s="12">
        <f t="shared" si="1"/>
        <v>482.2428221704121</v>
      </c>
      <c r="D19" s="13">
        <f t="shared" si="2"/>
        <v>0.2318404623873926</v>
      </c>
      <c r="E19" s="14">
        <f t="shared" si="3"/>
        <v>539.1638660171922</v>
      </c>
      <c r="F19" s="15">
        <f t="shared" si="4"/>
        <v>0.32787192621510003</v>
      </c>
      <c r="G19" s="16">
        <f t="shared" si="5"/>
        <v>762.4928516630234</v>
      </c>
      <c r="H19" s="17">
        <f t="shared" si="6"/>
        <v>0.4636809247747852</v>
      </c>
      <c r="I19" s="18">
        <f t="shared" si="7"/>
        <v>1078.3277320343843</v>
      </c>
      <c r="J19" s="6">
        <v>0.43</v>
      </c>
      <c r="K19" s="19">
        <f t="shared" si="8"/>
        <v>0.6557438524302001</v>
      </c>
      <c r="L19" s="20">
        <f t="shared" si="9"/>
        <v>1.5249857033260468</v>
      </c>
      <c r="M19" s="21">
        <f t="shared" si="10"/>
        <v>0.9273618495495703</v>
      </c>
      <c r="N19" s="22">
        <f t="shared" si="11"/>
        <v>2.1566554640687685</v>
      </c>
      <c r="O19" s="23">
        <f t="shared" si="12"/>
        <v>1.1357816691600546</v>
      </c>
      <c r="P19" s="24">
        <f t="shared" si="13"/>
        <v>2.6413527189768713</v>
      </c>
      <c r="Q19" s="25">
        <f t="shared" si="14"/>
        <v>1.466287829861518</v>
      </c>
      <c r="R19" s="26">
        <f t="shared" si="15"/>
        <v>3.4099716973523675</v>
      </c>
      <c r="S19" s="6">
        <v>0.43</v>
      </c>
      <c r="T19" s="19">
        <f t="shared" si="16"/>
        <v>2.073644135332772</v>
      </c>
      <c r="U19" s="20">
        <f t="shared" si="17"/>
        <v>4.822428221704121</v>
      </c>
      <c r="V19" s="21">
        <f t="shared" si="18"/>
        <v>2.1748563170931545</v>
      </c>
      <c r="W19" s="22">
        <f t="shared" si="19"/>
        <v>5.057805388588731</v>
      </c>
      <c r="X19" s="23">
        <f t="shared" si="20"/>
        <v>2.539685019840059</v>
      </c>
      <c r="Y19" s="24">
        <f t="shared" si="21"/>
        <v>5.906244232186183</v>
      </c>
      <c r="Z19" s="25">
        <f t="shared" si="22"/>
        <v>2.7037011669191546</v>
      </c>
      <c r="AA19" s="26">
        <f t="shared" si="23"/>
        <v>6.287677132370128</v>
      </c>
    </row>
    <row r="20" spans="1:27" ht="12.75">
      <c r="A20" s="6">
        <v>0.47</v>
      </c>
      <c r="B20" s="11">
        <f t="shared" si="0"/>
        <v>0.216794833886788</v>
      </c>
      <c r="C20" s="12">
        <f t="shared" si="1"/>
        <v>461.26560401444254</v>
      </c>
      <c r="D20" s="13">
        <f t="shared" si="2"/>
        <v>0.24238399287081644</v>
      </c>
      <c r="E20" s="14">
        <f t="shared" si="3"/>
        <v>515.7106231293967</v>
      </c>
      <c r="F20" s="15">
        <f t="shared" si="4"/>
        <v>0.3427827300200522</v>
      </c>
      <c r="G20" s="16">
        <f t="shared" si="5"/>
        <v>729.3249574894728</v>
      </c>
      <c r="H20" s="17">
        <f t="shared" si="6"/>
        <v>0.4847679857416329</v>
      </c>
      <c r="I20" s="18">
        <f t="shared" si="7"/>
        <v>1031.4212462587934</v>
      </c>
      <c r="J20" s="6">
        <v>0.47</v>
      </c>
      <c r="K20" s="19">
        <f t="shared" si="8"/>
        <v>0.6855654600401044</v>
      </c>
      <c r="L20" s="20">
        <f t="shared" si="9"/>
        <v>1.4586499149789456</v>
      </c>
      <c r="M20" s="21">
        <f t="shared" si="10"/>
        <v>0.9695359714832658</v>
      </c>
      <c r="N20" s="22">
        <f t="shared" si="11"/>
        <v>2.062842492517587</v>
      </c>
      <c r="O20" s="23">
        <f t="shared" si="12"/>
        <v>1.1874342087037917</v>
      </c>
      <c r="P20" s="24">
        <f t="shared" si="13"/>
        <v>2.5264557631995572</v>
      </c>
      <c r="Q20" s="25">
        <f t="shared" si="14"/>
        <v>1.532970971675589</v>
      </c>
      <c r="R20" s="26">
        <f t="shared" si="15"/>
        <v>3.261640365267211</v>
      </c>
      <c r="S20" s="6">
        <v>0.47</v>
      </c>
      <c r="T20" s="19">
        <f t="shared" si="16"/>
        <v>2.16794833886788</v>
      </c>
      <c r="U20" s="20">
        <f t="shared" si="17"/>
        <v>4.612656040144425</v>
      </c>
      <c r="V20" s="21">
        <f t="shared" si="18"/>
        <v>2.2737634001804143</v>
      </c>
      <c r="W20" s="22">
        <f t="shared" si="19"/>
        <v>4.837794468468967</v>
      </c>
      <c r="X20" s="23">
        <f t="shared" si="20"/>
        <v>2.6551836094703507</v>
      </c>
      <c r="Y20" s="24">
        <f t="shared" si="21"/>
        <v>5.649326828660321</v>
      </c>
      <c r="Z20" s="25">
        <f t="shared" si="22"/>
        <v>2.826658805020514</v>
      </c>
      <c r="AA20" s="26">
        <f t="shared" si="23"/>
        <v>6.0141676702564135</v>
      </c>
    </row>
    <row r="21" spans="1:27" ht="12.75">
      <c r="A21" s="6">
        <v>0.51</v>
      </c>
      <c r="B21" s="11">
        <f t="shared" si="0"/>
        <v>0.2258317958127243</v>
      </c>
      <c r="C21" s="12">
        <f t="shared" si="1"/>
        <v>442.80744277004766</v>
      </c>
      <c r="D21" s="13">
        <f t="shared" si="2"/>
        <v>0.25248762345905196</v>
      </c>
      <c r="E21" s="14">
        <f t="shared" si="3"/>
        <v>495.0737714883372</v>
      </c>
      <c r="F21" s="15">
        <f t="shared" si="4"/>
        <v>0.3570714214271425</v>
      </c>
      <c r="G21" s="16">
        <f t="shared" si="5"/>
        <v>700.140042014005</v>
      </c>
      <c r="H21" s="17">
        <f t="shared" si="6"/>
        <v>0.5049752469181039</v>
      </c>
      <c r="I21" s="18">
        <f t="shared" si="7"/>
        <v>990.1475429766743</v>
      </c>
      <c r="J21" s="6">
        <v>0.51</v>
      </c>
      <c r="K21" s="19">
        <f t="shared" si="8"/>
        <v>0.714142842854285</v>
      </c>
      <c r="L21" s="20">
        <f t="shared" si="9"/>
        <v>1.4002800840280099</v>
      </c>
      <c r="M21" s="21">
        <f t="shared" si="10"/>
        <v>1.0099504938362078</v>
      </c>
      <c r="N21" s="22">
        <f t="shared" si="11"/>
        <v>1.9802950859533486</v>
      </c>
      <c r="O21" s="23">
        <f t="shared" si="12"/>
        <v>1.2369316876852983</v>
      </c>
      <c r="P21" s="24">
        <f t="shared" si="13"/>
        <v>2.4253562503633295</v>
      </c>
      <c r="Q21" s="25">
        <f t="shared" si="14"/>
        <v>1.5968719422671311</v>
      </c>
      <c r="R21" s="26">
        <f t="shared" si="15"/>
        <v>3.1311214554257476</v>
      </c>
      <c r="S21" s="6">
        <v>0.51</v>
      </c>
      <c r="T21" s="19">
        <f t="shared" si="16"/>
        <v>2.258317958127243</v>
      </c>
      <c r="U21" s="20">
        <f t="shared" si="17"/>
        <v>4.428074427700476</v>
      </c>
      <c r="V21" s="21">
        <f t="shared" si="18"/>
        <v>2.3685438564654024</v>
      </c>
      <c r="W21" s="22">
        <f t="shared" si="19"/>
        <v>4.644203640128239</v>
      </c>
      <c r="X21" s="23">
        <f t="shared" si="20"/>
        <v>2.7658633371878665</v>
      </c>
      <c r="Y21" s="24">
        <f t="shared" si="21"/>
        <v>5.423261445466404</v>
      </c>
      <c r="Z21" s="25">
        <f t="shared" si="22"/>
        <v>2.9444863728670914</v>
      </c>
      <c r="AA21" s="26">
        <f t="shared" si="23"/>
        <v>5.773502691896258</v>
      </c>
    </row>
    <row r="22" spans="1:27" ht="12.75">
      <c r="A22" s="6">
        <v>0.56</v>
      </c>
      <c r="B22" s="11">
        <f t="shared" si="0"/>
        <v>0.23664319132398465</v>
      </c>
      <c r="C22" s="12">
        <f t="shared" si="1"/>
        <v>422.5771273642583</v>
      </c>
      <c r="D22" s="13">
        <f t="shared" si="2"/>
        <v>0.2645751311064591</v>
      </c>
      <c r="E22" s="14">
        <f t="shared" si="3"/>
        <v>472.45559126153404</v>
      </c>
      <c r="F22" s="15">
        <f t="shared" si="4"/>
        <v>0.37416573867739417</v>
      </c>
      <c r="G22" s="16">
        <f t="shared" si="5"/>
        <v>668.153104781061</v>
      </c>
      <c r="H22" s="17">
        <f t="shared" si="6"/>
        <v>0.5291502622129182</v>
      </c>
      <c r="I22" s="18">
        <f t="shared" si="7"/>
        <v>944.9111825230681</v>
      </c>
      <c r="J22" s="6">
        <v>0.56</v>
      </c>
      <c r="K22" s="19">
        <f t="shared" si="8"/>
        <v>0.7483314773547883</v>
      </c>
      <c r="L22" s="20">
        <f t="shared" si="9"/>
        <v>1.3363062095621219</v>
      </c>
      <c r="M22" s="21">
        <f t="shared" si="10"/>
        <v>1.0583005244258363</v>
      </c>
      <c r="N22" s="22">
        <f t="shared" si="11"/>
        <v>1.889822365046136</v>
      </c>
      <c r="O22" s="23">
        <f t="shared" si="12"/>
        <v>1.2961481396815722</v>
      </c>
      <c r="P22" s="24">
        <f t="shared" si="13"/>
        <v>2.3145502494313788</v>
      </c>
      <c r="Q22" s="25">
        <f t="shared" si="14"/>
        <v>1.6733200530681511</v>
      </c>
      <c r="R22" s="26">
        <f t="shared" si="15"/>
        <v>2.988071523335984</v>
      </c>
      <c r="S22" s="6">
        <v>0.56</v>
      </c>
      <c r="T22" s="19">
        <f t="shared" si="16"/>
        <v>2.3664319132398464</v>
      </c>
      <c r="U22" s="20">
        <f t="shared" si="17"/>
        <v>4.225771273642582</v>
      </c>
      <c r="V22" s="21">
        <f t="shared" si="18"/>
        <v>2.4819347291981715</v>
      </c>
      <c r="W22" s="22">
        <f t="shared" si="19"/>
        <v>4.432026302139591</v>
      </c>
      <c r="X22" s="23">
        <f t="shared" si="20"/>
        <v>2.898275349237888</v>
      </c>
      <c r="Y22" s="24">
        <f t="shared" si="21"/>
        <v>5.175491695067657</v>
      </c>
      <c r="Z22" s="25">
        <f t="shared" si="22"/>
        <v>3.0854497241083028</v>
      </c>
      <c r="AA22" s="26">
        <f t="shared" si="23"/>
        <v>5.509731650193397</v>
      </c>
    </row>
    <row r="23" spans="1:27" ht="12.75">
      <c r="A23" s="6">
        <v>0.62</v>
      </c>
      <c r="B23" s="11">
        <f t="shared" si="0"/>
        <v>0.24899799195977465</v>
      </c>
      <c r="C23" s="12">
        <f t="shared" si="1"/>
        <v>401.60966445124944</v>
      </c>
      <c r="D23" s="13">
        <f t="shared" si="2"/>
        <v>0.2783882181415011</v>
      </c>
      <c r="E23" s="14">
        <f t="shared" si="3"/>
        <v>449.0132550669373</v>
      </c>
      <c r="F23" s="15">
        <f t="shared" si="4"/>
        <v>0.39370039370059057</v>
      </c>
      <c r="G23" s="16">
        <f t="shared" si="5"/>
        <v>635.0006350009525</v>
      </c>
      <c r="H23" s="17">
        <f t="shared" si="6"/>
        <v>0.5567764362830022</v>
      </c>
      <c r="I23" s="18">
        <f t="shared" si="7"/>
        <v>898.0265101338746</v>
      </c>
      <c r="J23" s="6">
        <v>0.62</v>
      </c>
      <c r="K23" s="19">
        <f t="shared" si="8"/>
        <v>0.7874007874011811</v>
      </c>
      <c r="L23" s="20">
        <f t="shared" si="9"/>
        <v>1.270001270001905</v>
      </c>
      <c r="M23" s="21">
        <f t="shared" si="10"/>
        <v>1.1135528725660044</v>
      </c>
      <c r="N23" s="22">
        <f t="shared" si="11"/>
        <v>1.7960530202677492</v>
      </c>
      <c r="O23" s="23">
        <f t="shared" si="12"/>
        <v>1.3638181696985856</v>
      </c>
      <c r="P23" s="24">
        <f t="shared" si="13"/>
        <v>2.1997067253202993</v>
      </c>
      <c r="Q23" s="25">
        <f t="shared" si="14"/>
        <v>1.760681686165901</v>
      </c>
      <c r="R23" s="26">
        <f t="shared" si="15"/>
        <v>2.839809171235324</v>
      </c>
      <c r="S23" s="6">
        <v>0.62</v>
      </c>
      <c r="T23" s="19">
        <f t="shared" si="16"/>
        <v>2.4899799195977463</v>
      </c>
      <c r="U23" s="20">
        <f t="shared" si="17"/>
        <v>4.016096644512494</v>
      </c>
      <c r="V23" s="21">
        <f t="shared" si="18"/>
        <v>2.6115129714401193</v>
      </c>
      <c r="W23" s="22">
        <f t="shared" si="19"/>
        <v>4.21211769587116</v>
      </c>
      <c r="X23" s="23">
        <f t="shared" si="20"/>
        <v>3.0495901363953815</v>
      </c>
      <c r="Y23" s="24">
        <f t="shared" si="21"/>
        <v>4.918693768379647</v>
      </c>
      <c r="Z23" s="25">
        <f t="shared" si="22"/>
        <v>3.246536616149585</v>
      </c>
      <c r="AA23" s="26">
        <f t="shared" si="23"/>
        <v>5.236349380886428</v>
      </c>
    </row>
    <row r="24" spans="1:27" ht="12.75">
      <c r="A24" s="6">
        <v>0.68</v>
      </c>
      <c r="B24" s="11">
        <f t="shared" si="0"/>
        <v>0.260768096208106</v>
      </c>
      <c r="C24" s="12">
        <f t="shared" si="1"/>
        <v>383.4824944236852</v>
      </c>
      <c r="D24" s="13">
        <f t="shared" si="2"/>
        <v>0.29154759474226505</v>
      </c>
      <c r="E24" s="14">
        <f t="shared" si="3"/>
        <v>428.7464628562721</v>
      </c>
      <c r="F24" s="15">
        <f t="shared" si="4"/>
        <v>0.41231056256176607</v>
      </c>
      <c r="G24" s="16">
        <f t="shared" si="5"/>
        <v>606.3390625908323</v>
      </c>
      <c r="H24" s="17">
        <f t="shared" si="6"/>
        <v>0.5830951894845301</v>
      </c>
      <c r="I24" s="18">
        <f t="shared" si="7"/>
        <v>857.4929257125442</v>
      </c>
      <c r="J24" s="6">
        <v>0.68</v>
      </c>
      <c r="K24" s="19">
        <f t="shared" si="8"/>
        <v>0.8246211251235321</v>
      </c>
      <c r="L24" s="20">
        <f t="shared" si="9"/>
        <v>1.2126781251816647</v>
      </c>
      <c r="M24" s="21">
        <f t="shared" si="10"/>
        <v>1.1661903789690602</v>
      </c>
      <c r="N24" s="22">
        <f t="shared" si="11"/>
        <v>1.7149858514250884</v>
      </c>
      <c r="O24" s="23">
        <f t="shared" si="12"/>
        <v>1.42828568570857</v>
      </c>
      <c r="P24" s="24">
        <f t="shared" si="13"/>
        <v>2.100420126042015</v>
      </c>
      <c r="Q24" s="25">
        <f t="shared" si="14"/>
        <v>1.8439088914585775</v>
      </c>
      <c r="R24" s="26">
        <f t="shared" si="15"/>
        <v>2.711630722733202</v>
      </c>
      <c r="S24" s="6">
        <v>0.68</v>
      </c>
      <c r="T24" s="19">
        <f t="shared" si="16"/>
        <v>2.6076809620810595</v>
      </c>
      <c r="U24" s="20">
        <f t="shared" si="17"/>
        <v>3.834824944236852</v>
      </c>
      <c r="V24" s="21">
        <f t="shared" si="18"/>
        <v>2.734958866235469</v>
      </c>
      <c r="W24" s="22">
        <f t="shared" si="19"/>
        <v>4.021998332699218</v>
      </c>
      <c r="X24" s="23">
        <f t="shared" si="20"/>
        <v>3.1937438845342627</v>
      </c>
      <c r="Y24" s="24">
        <f t="shared" si="21"/>
        <v>4.696682183138621</v>
      </c>
      <c r="Z24" s="25">
        <f t="shared" si="22"/>
        <v>3.4</v>
      </c>
      <c r="AA24" s="26">
        <f t="shared" si="23"/>
        <v>5</v>
      </c>
    </row>
    <row r="25" spans="1:27" ht="12.75">
      <c r="A25" s="6">
        <v>0.75</v>
      </c>
      <c r="B25" s="11">
        <f t="shared" si="0"/>
        <v>0.2738612787525831</v>
      </c>
      <c r="C25" s="12">
        <f t="shared" si="1"/>
        <v>365.1483716701107</v>
      </c>
      <c r="D25" s="13">
        <f t="shared" si="2"/>
        <v>0.30618621784789724</v>
      </c>
      <c r="E25" s="14">
        <f t="shared" si="3"/>
        <v>408.24829046386304</v>
      </c>
      <c r="F25" s="15">
        <f t="shared" si="4"/>
        <v>0.4330127018922193</v>
      </c>
      <c r="G25" s="16">
        <f t="shared" si="5"/>
        <v>577.3502691896257</v>
      </c>
      <c r="H25" s="17">
        <f t="shared" si="6"/>
        <v>0.6123724356957945</v>
      </c>
      <c r="I25" s="18">
        <f t="shared" si="7"/>
        <v>816.4965809277261</v>
      </c>
      <c r="J25" s="6">
        <v>0.75</v>
      </c>
      <c r="K25" s="19">
        <f t="shared" si="8"/>
        <v>0.8660254037844386</v>
      </c>
      <c r="L25" s="20">
        <f t="shared" si="9"/>
        <v>1.1547005383792515</v>
      </c>
      <c r="M25" s="21">
        <f t="shared" si="10"/>
        <v>1.224744871391589</v>
      </c>
      <c r="N25" s="22">
        <f t="shared" si="11"/>
        <v>1.632993161855452</v>
      </c>
      <c r="O25" s="23">
        <f t="shared" si="12"/>
        <v>1.5</v>
      </c>
      <c r="P25" s="24">
        <f t="shared" si="13"/>
        <v>2</v>
      </c>
      <c r="Q25" s="25">
        <f t="shared" si="14"/>
        <v>1.9364916731037085</v>
      </c>
      <c r="R25" s="26">
        <f t="shared" si="15"/>
        <v>2.581988897471611</v>
      </c>
      <c r="S25" s="6">
        <v>0.75</v>
      </c>
      <c r="T25" s="19">
        <f t="shared" si="16"/>
        <v>2.7386127875258306</v>
      </c>
      <c r="U25" s="20">
        <f t="shared" si="17"/>
        <v>3.6514837167011076</v>
      </c>
      <c r="V25" s="21">
        <f t="shared" si="18"/>
        <v>2.8722813232690143</v>
      </c>
      <c r="W25" s="22">
        <f t="shared" si="19"/>
        <v>3.8297084310253524</v>
      </c>
      <c r="X25" s="23">
        <f t="shared" si="20"/>
        <v>3.3541019662496847</v>
      </c>
      <c r="Y25" s="24">
        <f t="shared" si="21"/>
        <v>4.47213595499958</v>
      </c>
      <c r="Z25" s="25">
        <f t="shared" si="22"/>
        <v>3.570714214271425</v>
      </c>
      <c r="AA25" s="26">
        <f t="shared" si="23"/>
        <v>4.760952285695233</v>
      </c>
    </row>
    <row r="26" spans="1:27" ht="12.75">
      <c r="A26" s="6">
        <v>0.82</v>
      </c>
      <c r="B26" s="11">
        <f t="shared" si="0"/>
        <v>0.2863564212655271</v>
      </c>
      <c r="C26" s="12">
        <f t="shared" si="1"/>
        <v>349.21514788478913</v>
      </c>
      <c r="D26" s="13">
        <f t="shared" si="2"/>
        <v>0.32015621187164245</v>
      </c>
      <c r="E26" s="14">
        <f t="shared" si="3"/>
        <v>390.43440472151514</v>
      </c>
      <c r="F26" s="15">
        <f t="shared" si="4"/>
        <v>0.4527692569068708</v>
      </c>
      <c r="G26" s="16">
        <f t="shared" si="5"/>
        <v>552.1576303742327</v>
      </c>
      <c r="H26" s="17">
        <f t="shared" si="6"/>
        <v>0.6403124237432849</v>
      </c>
      <c r="I26" s="18">
        <f t="shared" si="7"/>
        <v>780.8688094430303</v>
      </c>
      <c r="J26" s="6">
        <v>0.82</v>
      </c>
      <c r="K26" s="19">
        <f t="shared" si="8"/>
        <v>0.9055385138137416</v>
      </c>
      <c r="L26" s="20">
        <f t="shared" si="9"/>
        <v>1.1043152607484654</v>
      </c>
      <c r="M26" s="21">
        <f t="shared" si="10"/>
        <v>1.2806248474865698</v>
      </c>
      <c r="N26" s="22">
        <f t="shared" si="11"/>
        <v>1.5617376188860606</v>
      </c>
      <c r="O26" s="23">
        <f t="shared" si="12"/>
        <v>1.5684387141358123</v>
      </c>
      <c r="P26" s="24">
        <f t="shared" si="13"/>
        <v>1.9127301391900149</v>
      </c>
      <c r="Q26" s="25">
        <f t="shared" si="14"/>
        <v>2.0248456731316584</v>
      </c>
      <c r="R26" s="26">
        <f t="shared" si="15"/>
        <v>2.469323991623974</v>
      </c>
      <c r="S26" s="6">
        <v>0.82</v>
      </c>
      <c r="T26" s="19">
        <f t="shared" si="16"/>
        <v>2.8635642126552705</v>
      </c>
      <c r="U26" s="20">
        <f t="shared" si="17"/>
        <v>3.492151478847891</v>
      </c>
      <c r="V26" s="21">
        <f t="shared" si="18"/>
        <v>3.003331483536241</v>
      </c>
      <c r="W26" s="22">
        <f t="shared" si="19"/>
        <v>3.662599370166148</v>
      </c>
      <c r="X26" s="23">
        <f t="shared" si="20"/>
        <v>3.507135583350036</v>
      </c>
      <c r="Y26" s="24">
        <f t="shared" si="21"/>
        <v>4.276994613841508</v>
      </c>
      <c r="Z26" s="25">
        <f t="shared" si="22"/>
        <v>3.7336309405188937</v>
      </c>
      <c r="AA26" s="26">
        <f t="shared" si="23"/>
        <v>4.553208464047432</v>
      </c>
    </row>
    <row r="27" spans="1:27" ht="12.75">
      <c r="A27" s="6">
        <v>0.91</v>
      </c>
      <c r="B27" s="11">
        <f t="shared" si="0"/>
        <v>0.30166206257996714</v>
      </c>
      <c r="C27" s="12">
        <f t="shared" si="1"/>
        <v>331.49677206589797</v>
      </c>
      <c r="D27" s="13">
        <f t="shared" si="2"/>
        <v>0.33726843908080106</v>
      </c>
      <c r="E27" s="14">
        <f t="shared" si="3"/>
        <v>370.6246583305506</v>
      </c>
      <c r="F27" s="15">
        <f t="shared" si="4"/>
        <v>0.47696960070847283</v>
      </c>
      <c r="G27" s="16">
        <f t="shared" si="5"/>
        <v>524.1424183609591</v>
      </c>
      <c r="H27" s="17">
        <f t="shared" si="6"/>
        <v>0.6745368781616021</v>
      </c>
      <c r="I27" s="18">
        <f t="shared" si="7"/>
        <v>741.2493166611011</v>
      </c>
      <c r="J27" s="6">
        <v>0.91</v>
      </c>
      <c r="K27" s="19">
        <f t="shared" si="8"/>
        <v>0.9539392014169457</v>
      </c>
      <c r="L27" s="20">
        <f t="shared" si="9"/>
        <v>1.0482848367219182</v>
      </c>
      <c r="M27" s="21">
        <f t="shared" si="10"/>
        <v>1.3490737563232043</v>
      </c>
      <c r="N27" s="22">
        <f t="shared" si="11"/>
        <v>1.4824986333222023</v>
      </c>
      <c r="O27" s="23">
        <f t="shared" si="12"/>
        <v>1.6522711641858305</v>
      </c>
      <c r="P27" s="24">
        <f t="shared" si="13"/>
        <v>1.8156825980064073</v>
      </c>
      <c r="Q27" s="25">
        <f t="shared" si="14"/>
        <v>2.1330729007701543</v>
      </c>
      <c r="R27" s="26">
        <f t="shared" si="15"/>
        <v>2.344036154692477</v>
      </c>
      <c r="S27" s="6">
        <v>0.91</v>
      </c>
      <c r="T27" s="19">
        <f t="shared" si="16"/>
        <v>3.0166206257996713</v>
      </c>
      <c r="U27" s="20">
        <f t="shared" si="17"/>
        <v>3.3149677206589794</v>
      </c>
      <c r="V27" s="21">
        <f t="shared" si="18"/>
        <v>3.163858403911275</v>
      </c>
      <c r="W27" s="22">
        <f t="shared" si="19"/>
        <v>3.476767476825577</v>
      </c>
      <c r="X27" s="23">
        <f t="shared" si="20"/>
        <v>3.6945906403822333</v>
      </c>
      <c r="Y27" s="24">
        <f t="shared" si="21"/>
        <v>4.05998971470575</v>
      </c>
      <c r="Z27" s="25">
        <f t="shared" si="22"/>
        <v>3.9331920878594273</v>
      </c>
      <c r="AA27" s="26">
        <f t="shared" si="23"/>
        <v>4.322189107537832</v>
      </c>
    </row>
    <row r="28" spans="1:27" s="32" customFormat="1" ht="12.75">
      <c r="A28" s="27"/>
      <c r="B28" s="28"/>
      <c r="C28" s="29"/>
      <c r="D28" s="28"/>
      <c r="E28" s="29"/>
      <c r="F28" s="28"/>
      <c r="G28" s="29"/>
      <c r="H28" s="28"/>
      <c r="I28" s="29"/>
      <c r="J28" s="27"/>
      <c r="K28" s="30"/>
      <c r="L28" s="31"/>
      <c r="M28" s="30"/>
      <c r="N28" s="31"/>
      <c r="O28" s="30"/>
      <c r="P28" s="31"/>
      <c r="Q28" s="30"/>
      <c r="R28" s="31"/>
      <c r="S28" s="27"/>
      <c r="T28" s="30"/>
      <c r="U28" s="31"/>
      <c r="V28" s="30"/>
      <c r="W28" s="31"/>
      <c r="X28" s="30"/>
      <c r="Y28" s="31"/>
      <c r="Z28" s="30"/>
      <c r="AA28" s="31"/>
    </row>
    <row r="29" spans="1:27" ht="12.75">
      <c r="A29" s="33">
        <f aca="true" t="shared" si="24" ref="A29:A52">A4*10</f>
        <v>1</v>
      </c>
      <c r="B29" s="11">
        <f aca="true" t="shared" si="25" ref="B29:B52">SQRT(A29*0.1)</f>
        <v>0.31622776601683794</v>
      </c>
      <c r="C29" s="12">
        <f aca="true" t="shared" si="26" ref="C29:C52">SQRT(0.1/A29)*1000</f>
        <v>316.22776601683796</v>
      </c>
      <c r="D29" s="13">
        <f aca="true" t="shared" si="27" ref="D29:D52">SQRT(A29*0.125)</f>
        <v>0.3535533905932738</v>
      </c>
      <c r="E29" s="14">
        <f aca="true" t="shared" si="28" ref="E29:E52">SQRT(0.125/A29)*1000</f>
        <v>353.5533905932738</v>
      </c>
      <c r="F29" s="15">
        <f aca="true" t="shared" si="29" ref="F29:F52">SQRT(A29*0.25)</f>
        <v>0.5</v>
      </c>
      <c r="G29" s="16">
        <f aca="true" t="shared" si="30" ref="G29:G52">SQRT(0.25/A29)*1000</f>
        <v>500</v>
      </c>
      <c r="H29" s="17">
        <f aca="true" t="shared" si="31" ref="H29:H52">SQRT(A29*0.5)</f>
        <v>0.7071067811865476</v>
      </c>
      <c r="I29" s="18">
        <f aca="true" t="shared" si="32" ref="I29:I52">SQRT(0.5/A29)*1000</f>
        <v>707.1067811865476</v>
      </c>
      <c r="J29" s="33">
        <f aca="true" t="shared" si="33" ref="J29:J52">J4*10</f>
        <v>1</v>
      </c>
      <c r="K29" s="19">
        <f aca="true" t="shared" si="34" ref="K29:K52">SQRT(J29)</f>
        <v>1</v>
      </c>
      <c r="L29" s="20">
        <f aca="true" t="shared" si="35" ref="L29:L52">SQRT(1/J29)</f>
        <v>1</v>
      </c>
      <c r="M29" s="21">
        <f aca="true" t="shared" si="36" ref="M29:M52">SQRT(J29*2)</f>
        <v>1.4142135623730951</v>
      </c>
      <c r="N29" s="22">
        <f aca="true" t="shared" si="37" ref="N29:N52">SQRT(2/J29)</f>
        <v>1.4142135623730951</v>
      </c>
      <c r="O29" s="23">
        <f aca="true" t="shared" si="38" ref="O29:O52">SQRT(J29*3)</f>
        <v>1.7320508075688772</v>
      </c>
      <c r="P29" s="24">
        <f aca="true" t="shared" si="39" ref="P29:P52">SQRT(3/J29)</f>
        <v>1.7320508075688772</v>
      </c>
      <c r="Q29" s="25">
        <f aca="true" t="shared" si="40" ref="Q29:Q52">SQRT(J29*5)</f>
        <v>2.23606797749979</v>
      </c>
      <c r="R29" s="26">
        <f aca="true" t="shared" si="41" ref="R29:R52">SQRT(5/J29)</f>
        <v>2.23606797749979</v>
      </c>
      <c r="S29" s="33">
        <f aca="true" t="shared" si="42" ref="S29:S52">S4*10</f>
        <v>1</v>
      </c>
      <c r="T29" s="19">
        <f aca="true" t="shared" si="43" ref="T29:T52">SQRT(S29*10)</f>
        <v>3.1622776601683795</v>
      </c>
      <c r="U29" s="20">
        <f aca="true" t="shared" si="44" ref="U29:U52">SQRT(10/S29)</f>
        <v>3.1622776601683795</v>
      </c>
      <c r="V29" s="21">
        <f aca="true" t="shared" si="45" ref="V29:V52">SQRT(S29*11)</f>
        <v>3.3166247903554</v>
      </c>
      <c r="W29" s="22">
        <f aca="true" t="shared" si="46" ref="W29:W52">SQRT(11/S29)</f>
        <v>3.3166247903554</v>
      </c>
      <c r="X29" s="23">
        <f aca="true" t="shared" si="47" ref="X29:X52">SQRT(S29*15)</f>
        <v>3.872983346207417</v>
      </c>
      <c r="Y29" s="24">
        <f aca="true" t="shared" si="48" ref="Y29:Y52">SQRT(15/S29)</f>
        <v>3.872983346207417</v>
      </c>
      <c r="Z29" s="25">
        <f aca="true" t="shared" si="49" ref="Z29:Z52">SQRT(S29*17)</f>
        <v>4.123105625617661</v>
      </c>
      <c r="AA29" s="26">
        <f aca="true" t="shared" si="50" ref="AA29:AA52">SQRT(17/S29)</f>
        <v>4.123105625617661</v>
      </c>
    </row>
    <row r="30" spans="1:27" ht="12.75">
      <c r="A30" s="33">
        <f t="shared" si="24"/>
        <v>1.1</v>
      </c>
      <c r="B30" s="11">
        <f t="shared" si="25"/>
        <v>0.33166247903554</v>
      </c>
      <c r="C30" s="12">
        <f t="shared" si="26"/>
        <v>301.5113445777636</v>
      </c>
      <c r="D30" s="13">
        <f t="shared" si="27"/>
        <v>0.37080992435478316</v>
      </c>
      <c r="E30" s="14">
        <f t="shared" si="28"/>
        <v>337.09993123162104</v>
      </c>
      <c r="F30" s="15">
        <f t="shared" si="29"/>
        <v>0.5244044240850758</v>
      </c>
      <c r="G30" s="16">
        <f t="shared" si="30"/>
        <v>476.73129462279616</v>
      </c>
      <c r="H30" s="17">
        <f t="shared" si="31"/>
        <v>0.7416198487095663</v>
      </c>
      <c r="I30" s="18">
        <f t="shared" si="32"/>
        <v>674.1998624632421</v>
      </c>
      <c r="J30" s="33">
        <f t="shared" si="33"/>
        <v>1.1</v>
      </c>
      <c r="K30" s="19">
        <f t="shared" si="34"/>
        <v>1.0488088481701516</v>
      </c>
      <c r="L30" s="20">
        <f t="shared" si="35"/>
        <v>0.9534625892455924</v>
      </c>
      <c r="M30" s="21">
        <f t="shared" si="36"/>
        <v>1.4832396974191326</v>
      </c>
      <c r="N30" s="22">
        <f t="shared" si="37"/>
        <v>1.348399724926484</v>
      </c>
      <c r="O30" s="23">
        <f t="shared" si="38"/>
        <v>1.8165902124584952</v>
      </c>
      <c r="P30" s="24">
        <f t="shared" si="39"/>
        <v>1.651445647689541</v>
      </c>
      <c r="Q30" s="25">
        <f t="shared" si="40"/>
        <v>2.345207879911715</v>
      </c>
      <c r="R30" s="26">
        <f t="shared" si="41"/>
        <v>2.1320071635561044</v>
      </c>
      <c r="S30" s="33">
        <f t="shared" si="42"/>
        <v>1.1</v>
      </c>
      <c r="T30" s="19">
        <f t="shared" si="43"/>
        <v>3.3166247903554</v>
      </c>
      <c r="U30" s="20">
        <f t="shared" si="44"/>
        <v>3.015113445777636</v>
      </c>
      <c r="V30" s="21">
        <f t="shared" si="45"/>
        <v>3.4785054261852175</v>
      </c>
      <c r="W30" s="22">
        <f t="shared" si="46"/>
        <v>3.1622776601683795</v>
      </c>
      <c r="X30" s="23">
        <f t="shared" si="47"/>
        <v>4.06201920231798</v>
      </c>
      <c r="Y30" s="24">
        <f t="shared" si="48"/>
        <v>3.692744729379982</v>
      </c>
      <c r="Z30" s="25">
        <f t="shared" si="49"/>
        <v>4.324349662087931</v>
      </c>
      <c r="AA30" s="26">
        <f t="shared" si="50"/>
        <v>3.9312269655344823</v>
      </c>
    </row>
    <row r="31" spans="1:27" ht="12.75">
      <c r="A31" s="33">
        <f t="shared" si="24"/>
        <v>1.2</v>
      </c>
      <c r="B31" s="11">
        <f t="shared" si="25"/>
        <v>0.34641016151377546</v>
      </c>
      <c r="C31" s="12">
        <f t="shared" si="26"/>
        <v>288.6751345948129</v>
      </c>
      <c r="D31" s="13">
        <f t="shared" si="27"/>
        <v>0.3872983346207417</v>
      </c>
      <c r="E31" s="14">
        <f t="shared" si="28"/>
        <v>322.7486121839514</v>
      </c>
      <c r="F31" s="15">
        <f t="shared" si="29"/>
        <v>0.5477225575051661</v>
      </c>
      <c r="G31" s="16">
        <f t="shared" si="30"/>
        <v>456.4354645876385</v>
      </c>
      <c r="H31" s="17">
        <f t="shared" si="31"/>
        <v>0.7745966692414834</v>
      </c>
      <c r="I31" s="18">
        <f t="shared" si="32"/>
        <v>645.4972243679028</v>
      </c>
      <c r="J31" s="33">
        <f t="shared" si="33"/>
        <v>1.2</v>
      </c>
      <c r="K31" s="19">
        <f t="shared" si="34"/>
        <v>1.0954451150103321</v>
      </c>
      <c r="L31" s="20">
        <f t="shared" si="35"/>
        <v>0.9128709291752769</v>
      </c>
      <c r="M31" s="21">
        <f t="shared" si="36"/>
        <v>1.5491933384829668</v>
      </c>
      <c r="N31" s="22">
        <f t="shared" si="37"/>
        <v>1.2909944487358056</v>
      </c>
      <c r="O31" s="23">
        <f t="shared" si="38"/>
        <v>1.8973665961010275</v>
      </c>
      <c r="P31" s="24">
        <f t="shared" si="39"/>
        <v>1.5811388300841898</v>
      </c>
      <c r="Q31" s="25">
        <f t="shared" si="40"/>
        <v>2.449489742783178</v>
      </c>
      <c r="R31" s="26">
        <f t="shared" si="41"/>
        <v>2.041241452319315</v>
      </c>
      <c r="S31" s="33">
        <f t="shared" si="42"/>
        <v>1.2</v>
      </c>
      <c r="T31" s="19">
        <f t="shared" si="43"/>
        <v>3.4641016151377544</v>
      </c>
      <c r="U31" s="20">
        <f t="shared" si="44"/>
        <v>2.886751345948129</v>
      </c>
      <c r="V31" s="21">
        <f t="shared" si="45"/>
        <v>3.63318042491699</v>
      </c>
      <c r="W31" s="22">
        <f t="shared" si="46"/>
        <v>3.0276503540974917</v>
      </c>
      <c r="X31" s="23">
        <f t="shared" si="47"/>
        <v>4.242640687119285</v>
      </c>
      <c r="Y31" s="24">
        <f t="shared" si="48"/>
        <v>3.5355339059327378</v>
      </c>
      <c r="Z31" s="25">
        <f t="shared" si="49"/>
        <v>4.516635916254486</v>
      </c>
      <c r="AA31" s="26">
        <f t="shared" si="50"/>
        <v>3.7638632635454052</v>
      </c>
    </row>
    <row r="32" spans="1:27" ht="12.75">
      <c r="A32" s="33">
        <f t="shared" si="24"/>
        <v>1.3</v>
      </c>
      <c r="B32" s="11">
        <f t="shared" si="25"/>
        <v>0.36055512754639896</v>
      </c>
      <c r="C32" s="12">
        <f t="shared" si="26"/>
        <v>277.35009811261455</v>
      </c>
      <c r="D32" s="13">
        <f t="shared" si="27"/>
        <v>0.4031128874149275</v>
      </c>
      <c r="E32" s="14">
        <f t="shared" si="28"/>
        <v>310.0868364730211</v>
      </c>
      <c r="F32" s="15">
        <f t="shared" si="29"/>
        <v>0.570087712549569</v>
      </c>
      <c r="G32" s="16">
        <f t="shared" si="30"/>
        <v>438.5290096535146</v>
      </c>
      <c r="H32" s="17">
        <f t="shared" si="31"/>
        <v>0.806225774829855</v>
      </c>
      <c r="I32" s="18">
        <f t="shared" si="32"/>
        <v>620.1736729460422</v>
      </c>
      <c r="J32" s="33">
        <f t="shared" si="33"/>
        <v>1.3</v>
      </c>
      <c r="K32" s="19">
        <f t="shared" si="34"/>
        <v>1.140175425099138</v>
      </c>
      <c r="L32" s="20">
        <f t="shared" si="35"/>
        <v>0.8770580193070292</v>
      </c>
      <c r="M32" s="21">
        <f t="shared" si="36"/>
        <v>1.61245154965971</v>
      </c>
      <c r="N32" s="22">
        <f t="shared" si="37"/>
        <v>1.2403473458920844</v>
      </c>
      <c r="O32" s="23">
        <f t="shared" si="38"/>
        <v>1.97484176581315</v>
      </c>
      <c r="P32" s="24">
        <f t="shared" si="39"/>
        <v>1.5191090506254998</v>
      </c>
      <c r="Q32" s="25">
        <f t="shared" si="40"/>
        <v>2.5495097567963922</v>
      </c>
      <c r="R32" s="26">
        <f t="shared" si="41"/>
        <v>1.9611613513818402</v>
      </c>
      <c r="S32" s="33">
        <f t="shared" si="42"/>
        <v>1.3</v>
      </c>
      <c r="T32" s="19">
        <f t="shared" si="43"/>
        <v>3.605551275463989</v>
      </c>
      <c r="U32" s="20">
        <f t="shared" si="44"/>
        <v>2.7735009811261455</v>
      </c>
      <c r="V32" s="21">
        <f t="shared" si="45"/>
        <v>3.7815340802378077</v>
      </c>
      <c r="W32" s="22">
        <f t="shared" si="46"/>
        <v>2.908872369413698</v>
      </c>
      <c r="X32" s="23">
        <f t="shared" si="47"/>
        <v>4.415880433163924</v>
      </c>
      <c r="Y32" s="24">
        <f t="shared" si="48"/>
        <v>3.3968311024337874</v>
      </c>
      <c r="Z32" s="25">
        <f t="shared" si="49"/>
        <v>4.701063709417263</v>
      </c>
      <c r="AA32" s="26">
        <f t="shared" si="50"/>
        <v>3.616202853397895</v>
      </c>
    </row>
    <row r="33" spans="1:27" ht="12.75">
      <c r="A33" s="33">
        <f t="shared" si="24"/>
        <v>1.5</v>
      </c>
      <c r="B33" s="11">
        <f t="shared" si="25"/>
        <v>0.3872983346207417</v>
      </c>
      <c r="C33" s="12">
        <f t="shared" si="26"/>
        <v>258.1988897471611</v>
      </c>
      <c r="D33" s="13">
        <f t="shared" si="27"/>
        <v>0.4330127018922193</v>
      </c>
      <c r="E33" s="14">
        <f t="shared" si="28"/>
        <v>288.67513459481285</v>
      </c>
      <c r="F33" s="15">
        <f t="shared" si="29"/>
        <v>0.6123724356957945</v>
      </c>
      <c r="G33" s="16">
        <f t="shared" si="30"/>
        <v>408.24829046386304</v>
      </c>
      <c r="H33" s="17">
        <f t="shared" si="31"/>
        <v>0.8660254037844386</v>
      </c>
      <c r="I33" s="18">
        <f t="shared" si="32"/>
        <v>577.3502691896257</v>
      </c>
      <c r="J33" s="33">
        <f t="shared" si="33"/>
        <v>1.5</v>
      </c>
      <c r="K33" s="19">
        <f t="shared" si="34"/>
        <v>1.224744871391589</v>
      </c>
      <c r="L33" s="20">
        <f t="shared" si="35"/>
        <v>0.816496580927726</v>
      </c>
      <c r="M33" s="21">
        <f t="shared" si="36"/>
        <v>1.7320508075688772</v>
      </c>
      <c r="N33" s="22">
        <f t="shared" si="37"/>
        <v>1.1547005383792515</v>
      </c>
      <c r="O33" s="23">
        <f t="shared" si="38"/>
        <v>2.1213203435596424</v>
      </c>
      <c r="P33" s="24">
        <f t="shared" si="39"/>
        <v>1.4142135623730951</v>
      </c>
      <c r="Q33" s="25">
        <f t="shared" si="40"/>
        <v>2.7386127875258306</v>
      </c>
      <c r="R33" s="26">
        <f t="shared" si="41"/>
        <v>1.8257418583505538</v>
      </c>
      <c r="S33" s="33">
        <f t="shared" si="42"/>
        <v>1.5</v>
      </c>
      <c r="T33" s="19">
        <f t="shared" si="43"/>
        <v>3.872983346207417</v>
      </c>
      <c r="U33" s="20">
        <f t="shared" si="44"/>
        <v>2.581988897471611</v>
      </c>
      <c r="V33" s="21">
        <f t="shared" si="45"/>
        <v>4.06201920231798</v>
      </c>
      <c r="W33" s="22">
        <f t="shared" si="46"/>
        <v>2.70801280154532</v>
      </c>
      <c r="X33" s="23">
        <f t="shared" si="47"/>
        <v>4.743416490252569</v>
      </c>
      <c r="Y33" s="24">
        <f t="shared" si="48"/>
        <v>3.1622776601683795</v>
      </c>
      <c r="Z33" s="25">
        <f t="shared" si="49"/>
        <v>5.049752469181039</v>
      </c>
      <c r="AA33" s="26">
        <f t="shared" si="50"/>
        <v>3.366501646120693</v>
      </c>
    </row>
    <row r="34" spans="1:27" ht="12.75">
      <c r="A34" s="33">
        <f t="shared" si="24"/>
        <v>1.6</v>
      </c>
      <c r="B34" s="11">
        <f t="shared" si="25"/>
        <v>0.4</v>
      </c>
      <c r="C34" s="12">
        <f t="shared" si="26"/>
        <v>250</v>
      </c>
      <c r="D34" s="13">
        <f t="shared" si="27"/>
        <v>0.4472135954999579</v>
      </c>
      <c r="E34" s="14">
        <f t="shared" si="28"/>
        <v>279.5084971874737</v>
      </c>
      <c r="F34" s="15">
        <f t="shared" si="29"/>
        <v>0.6324555320336759</v>
      </c>
      <c r="G34" s="16">
        <f t="shared" si="30"/>
        <v>395.28470752104744</v>
      </c>
      <c r="H34" s="17">
        <f t="shared" si="31"/>
        <v>0.8944271909999159</v>
      </c>
      <c r="I34" s="18">
        <f t="shared" si="32"/>
        <v>559.0169943749474</v>
      </c>
      <c r="J34" s="33">
        <f t="shared" si="33"/>
        <v>1.6</v>
      </c>
      <c r="K34" s="19">
        <f t="shared" si="34"/>
        <v>1.2649110640673518</v>
      </c>
      <c r="L34" s="20">
        <f t="shared" si="35"/>
        <v>0.7905694150420949</v>
      </c>
      <c r="M34" s="21">
        <f t="shared" si="36"/>
        <v>1.7888543819998317</v>
      </c>
      <c r="N34" s="22">
        <f t="shared" si="37"/>
        <v>1.118033988749895</v>
      </c>
      <c r="O34" s="23">
        <f t="shared" si="38"/>
        <v>2.1908902300206647</v>
      </c>
      <c r="P34" s="24">
        <f t="shared" si="39"/>
        <v>1.3693063937629153</v>
      </c>
      <c r="Q34" s="25">
        <f t="shared" si="40"/>
        <v>2.8284271247461903</v>
      </c>
      <c r="R34" s="26">
        <f t="shared" si="41"/>
        <v>1.7677669529663689</v>
      </c>
      <c r="S34" s="33">
        <f t="shared" si="42"/>
        <v>1.6</v>
      </c>
      <c r="T34" s="19">
        <f t="shared" si="43"/>
        <v>4</v>
      </c>
      <c r="U34" s="20">
        <f t="shared" si="44"/>
        <v>2.5</v>
      </c>
      <c r="V34" s="21">
        <f t="shared" si="45"/>
        <v>4.1952353926806065</v>
      </c>
      <c r="W34" s="22">
        <f t="shared" si="46"/>
        <v>2.622022120425379</v>
      </c>
      <c r="X34" s="23">
        <f t="shared" si="47"/>
        <v>4.898979485566356</v>
      </c>
      <c r="Y34" s="24">
        <f t="shared" si="48"/>
        <v>3.0618621784789726</v>
      </c>
      <c r="Z34" s="25">
        <f t="shared" si="49"/>
        <v>5.215361924162119</v>
      </c>
      <c r="AA34" s="26">
        <f t="shared" si="50"/>
        <v>3.2596012026013246</v>
      </c>
    </row>
    <row r="35" spans="1:27" ht="12.75">
      <c r="A35" s="33">
        <f t="shared" si="24"/>
        <v>1.7999999999999998</v>
      </c>
      <c r="B35" s="11">
        <f t="shared" si="25"/>
        <v>0.4242640687119285</v>
      </c>
      <c r="C35" s="12">
        <f t="shared" si="26"/>
        <v>235.70226039551588</v>
      </c>
      <c r="D35" s="13">
        <f t="shared" si="27"/>
        <v>0.4743416490252569</v>
      </c>
      <c r="E35" s="14">
        <f t="shared" si="28"/>
        <v>263.523138347365</v>
      </c>
      <c r="F35" s="15">
        <f t="shared" si="29"/>
        <v>0.6708203932499369</v>
      </c>
      <c r="G35" s="16">
        <f t="shared" si="30"/>
        <v>372.67799624996496</v>
      </c>
      <c r="H35" s="17">
        <f t="shared" si="31"/>
        <v>0.9486832980505138</v>
      </c>
      <c r="I35" s="18">
        <f t="shared" si="32"/>
        <v>527.04627669473</v>
      </c>
      <c r="J35" s="33">
        <f t="shared" si="33"/>
        <v>1.7999999999999998</v>
      </c>
      <c r="K35" s="19">
        <f t="shared" si="34"/>
        <v>1.3416407864998738</v>
      </c>
      <c r="L35" s="20">
        <f t="shared" si="35"/>
        <v>0.7453559924999299</v>
      </c>
      <c r="M35" s="21">
        <f t="shared" si="36"/>
        <v>1.8973665961010275</v>
      </c>
      <c r="N35" s="22">
        <f t="shared" si="37"/>
        <v>1.0540925533894598</v>
      </c>
      <c r="O35" s="23">
        <f t="shared" si="38"/>
        <v>2.32379000772445</v>
      </c>
      <c r="P35" s="24">
        <f t="shared" si="39"/>
        <v>1.2909944487358056</v>
      </c>
      <c r="Q35" s="25">
        <f t="shared" si="40"/>
        <v>3</v>
      </c>
      <c r="R35" s="26">
        <f t="shared" si="41"/>
        <v>1.6666666666666667</v>
      </c>
      <c r="S35" s="33">
        <f t="shared" si="42"/>
        <v>1.7999999999999998</v>
      </c>
      <c r="T35" s="19">
        <f t="shared" si="43"/>
        <v>4.242640687119285</v>
      </c>
      <c r="U35" s="20">
        <f t="shared" si="44"/>
        <v>2.3570226039551585</v>
      </c>
      <c r="V35" s="21">
        <f t="shared" si="45"/>
        <v>4.449719092257397</v>
      </c>
      <c r="W35" s="22">
        <f t="shared" si="46"/>
        <v>2.472066162365221</v>
      </c>
      <c r="X35" s="23">
        <f t="shared" si="47"/>
        <v>5.196152422706631</v>
      </c>
      <c r="Y35" s="24">
        <f t="shared" si="48"/>
        <v>2.886751345948129</v>
      </c>
      <c r="Z35" s="25">
        <f t="shared" si="49"/>
        <v>5.531726674375732</v>
      </c>
      <c r="AA35" s="26">
        <f t="shared" si="50"/>
        <v>3.073181485764296</v>
      </c>
    </row>
    <row r="36" spans="1:27" ht="12.75">
      <c r="A36" s="33">
        <f t="shared" si="24"/>
        <v>2</v>
      </c>
      <c r="B36" s="11">
        <f t="shared" si="25"/>
        <v>0.4472135954999579</v>
      </c>
      <c r="C36" s="12">
        <f t="shared" si="26"/>
        <v>223.60679774997897</v>
      </c>
      <c r="D36" s="13">
        <f t="shared" si="27"/>
        <v>0.5</v>
      </c>
      <c r="E36" s="14">
        <f t="shared" si="28"/>
        <v>250</v>
      </c>
      <c r="F36" s="15">
        <f t="shared" si="29"/>
        <v>0.7071067811865476</v>
      </c>
      <c r="G36" s="16">
        <f t="shared" si="30"/>
        <v>353.5533905932738</v>
      </c>
      <c r="H36" s="17">
        <f t="shared" si="31"/>
        <v>1</v>
      </c>
      <c r="I36" s="18">
        <f t="shared" si="32"/>
        <v>500</v>
      </c>
      <c r="J36" s="33">
        <f t="shared" si="33"/>
        <v>2</v>
      </c>
      <c r="K36" s="19">
        <f t="shared" si="34"/>
        <v>1.4142135623730951</v>
      </c>
      <c r="L36" s="20">
        <f t="shared" si="35"/>
        <v>0.7071067811865476</v>
      </c>
      <c r="M36" s="21">
        <f t="shared" si="36"/>
        <v>2</v>
      </c>
      <c r="N36" s="22">
        <f t="shared" si="37"/>
        <v>1</v>
      </c>
      <c r="O36" s="23">
        <f t="shared" si="38"/>
        <v>2.449489742783178</v>
      </c>
      <c r="P36" s="24">
        <f t="shared" si="39"/>
        <v>1.224744871391589</v>
      </c>
      <c r="Q36" s="25">
        <f t="shared" si="40"/>
        <v>3.1622776601683795</v>
      </c>
      <c r="R36" s="26">
        <f t="shared" si="41"/>
        <v>1.5811388300841898</v>
      </c>
      <c r="S36" s="33">
        <f t="shared" si="42"/>
        <v>2</v>
      </c>
      <c r="T36" s="19">
        <f t="shared" si="43"/>
        <v>4.47213595499958</v>
      </c>
      <c r="U36" s="20">
        <f t="shared" si="44"/>
        <v>2.23606797749979</v>
      </c>
      <c r="V36" s="21">
        <f t="shared" si="45"/>
        <v>4.69041575982343</v>
      </c>
      <c r="W36" s="22">
        <f t="shared" si="46"/>
        <v>2.345207879911715</v>
      </c>
      <c r="X36" s="23">
        <f t="shared" si="47"/>
        <v>5.477225575051661</v>
      </c>
      <c r="Y36" s="24">
        <f t="shared" si="48"/>
        <v>2.7386127875258306</v>
      </c>
      <c r="Z36" s="25">
        <f t="shared" si="49"/>
        <v>5.830951894845301</v>
      </c>
      <c r="AA36" s="26">
        <f t="shared" si="50"/>
        <v>2.9154759474226504</v>
      </c>
    </row>
    <row r="37" spans="1:27" ht="12.75">
      <c r="A37" s="33">
        <f t="shared" si="24"/>
        <v>2.2</v>
      </c>
      <c r="B37" s="11">
        <f t="shared" si="25"/>
        <v>0.469041575982343</v>
      </c>
      <c r="C37" s="12">
        <f t="shared" si="26"/>
        <v>213.20071635561044</v>
      </c>
      <c r="D37" s="13">
        <f t="shared" si="27"/>
        <v>0.5244044240850758</v>
      </c>
      <c r="E37" s="14">
        <f t="shared" si="28"/>
        <v>238.36564731139808</v>
      </c>
      <c r="F37" s="15">
        <f t="shared" si="29"/>
        <v>0.7416198487095663</v>
      </c>
      <c r="G37" s="16">
        <f t="shared" si="30"/>
        <v>337.09993123162104</v>
      </c>
      <c r="H37" s="17">
        <f t="shared" si="31"/>
        <v>1.0488088481701516</v>
      </c>
      <c r="I37" s="18">
        <f t="shared" si="32"/>
        <v>476.73129462279616</v>
      </c>
      <c r="J37" s="33">
        <f t="shared" si="33"/>
        <v>2.2</v>
      </c>
      <c r="K37" s="19">
        <f t="shared" si="34"/>
        <v>1.4832396974191326</v>
      </c>
      <c r="L37" s="20">
        <f t="shared" si="35"/>
        <v>0.674199862463242</v>
      </c>
      <c r="M37" s="21">
        <f t="shared" si="36"/>
        <v>2.0976176963403033</v>
      </c>
      <c r="N37" s="22">
        <f t="shared" si="37"/>
        <v>0.9534625892455924</v>
      </c>
      <c r="O37" s="23">
        <f t="shared" si="38"/>
        <v>2.569046515733026</v>
      </c>
      <c r="P37" s="24">
        <f t="shared" si="39"/>
        <v>1.1677484162422844</v>
      </c>
      <c r="Q37" s="25">
        <f t="shared" si="40"/>
        <v>3.3166247903554</v>
      </c>
      <c r="R37" s="26">
        <f t="shared" si="41"/>
        <v>1.507556722888818</v>
      </c>
      <c r="S37" s="33">
        <f t="shared" si="42"/>
        <v>2.2</v>
      </c>
      <c r="T37" s="19">
        <f t="shared" si="43"/>
        <v>4.69041575982343</v>
      </c>
      <c r="U37" s="20">
        <f t="shared" si="44"/>
        <v>2.1320071635561044</v>
      </c>
      <c r="V37" s="21">
        <f t="shared" si="45"/>
        <v>4.919349550499538</v>
      </c>
      <c r="W37" s="22">
        <f t="shared" si="46"/>
        <v>2.23606797749979</v>
      </c>
      <c r="X37" s="23">
        <f t="shared" si="47"/>
        <v>5.744562646538029</v>
      </c>
      <c r="Y37" s="24">
        <f t="shared" si="48"/>
        <v>2.6111648393354674</v>
      </c>
      <c r="Z37" s="25">
        <f t="shared" si="49"/>
        <v>6.115553940568263</v>
      </c>
      <c r="AA37" s="26">
        <f t="shared" si="50"/>
        <v>2.7797972457128464</v>
      </c>
    </row>
    <row r="38" spans="1:27" ht="12.75">
      <c r="A38" s="33">
        <f t="shared" si="24"/>
        <v>2.4</v>
      </c>
      <c r="B38" s="11">
        <f t="shared" si="25"/>
        <v>0.4898979485566356</v>
      </c>
      <c r="C38" s="12">
        <f t="shared" si="26"/>
        <v>204.12414523193152</v>
      </c>
      <c r="D38" s="13">
        <f t="shared" si="27"/>
        <v>0.5477225575051661</v>
      </c>
      <c r="E38" s="14">
        <f t="shared" si="28"/>
        <v>228.21773229381924</v>
      </c>
      <c r="F38" s="15">
        <f t="shared" si="29"/>
        <v>0.7745966692414834</v>
      </c>
      <c r="G38" s="16">
        <f t="shared" si="30"/>
        <v>322.7486121839514</v>
      </c>
      <c r="H38" s="17">
        <f t="shared" si="31"/>
        <v>1.0954451150103321</v>
      </c>
      <c r="I38" s="18">
        <f t="shared" si="32"/>
        <v>456.4354645876385</v>
      </c>
      <c r="J38" s="33">
        <f t="shared" si="33"/>
        <v>2.4</v>
      </c>
      <c r="K38" s="19">
        <f t="shared" si="34"/>
        <v>1.5491933384829668</v>
      </c>
      <c r="L38" s="20">
        <f t="shared" si="35"/>
        <v>0.6454972243679028</v>
      </c>
      <c r="M38" s="21">
        <f t="shared" si="36"/>
        <v>2.1908902300206643</v>
      </c>
      <c r="N38" s="22">
        <f t="shared" si="37"/>
        <v>0.9128709291752769</v>
      </c>
      <c r="O38" s="23">
        <f t="shared" si="38"/>
        <v>2.6832815729997477</v>
      </c>
      <c r="P38" s="24">
        <f t="shared" si="39"/>
        <v>1.118033988749895</v>
      </c>
      <c r="Q38" s="25">
        <f t="shared" si="40"/>
        <v>3.4641016151377544</v>
      </c>
      <c r="R38" s="26">
        <f t="shared" si="41"/>
        <v>1.4433756729740645</v>
      </c>
      <c r="S38" s="33">
        <f t="shared" si="42"/>
        <v>2.4</v>
      </c>
      <c r="T38" s="19">
        <f t="shared" si="43"/>
        <v>4.898979485566356</v>
      </c>
      <c r="U38" s="20">
        <f t="shared" si="44"/>
        <v>2.041241452319315</v>
      </c>
      <c r="V38" s="21">
        <f t="shared" si="45"/>
        <v>5.138093031466052</v>
      </c>
      <c r="W38" s="22">
        <f t="shared" si="46"/>
        <v>2.1408720964441885</v>
      </c>
      <c r="X38" s="23">
        <f t="shared" si="47"/>
        <v>6</v>
      </c>
      <c r="Y38" s="24">
        <f t="shared" si="48"/>
        <v>2.5</v>
      </c>
      <c r="Z38" s="25">
        <f t="shared" si="49"/>
        <v>6.387487769068525</v>
      </c>
      <c r="AA38" s="26">
        <f t="shared" si="50"/>
        <v>2.6614532371118855</v>
      </c>
    </row>
    <row r="39" spans="1:27" ht="12.75">
      <c r="A39" s="33">
        <f t="shared" si="24"/>
        <v>2.7</v>
      </c>
      <c r="B39" s="11">
        <f t="shared" si="25"/>
        <v>0.5196152422706632</v>
      </c>
      <c r="C39" s="12">
        <f t="shared" si="26"/>
        <v>192.45008972987526</v>
      </c>
      <c r="D39" s="13">
        <f t="shared" si="27"/>
        <v>0.5809475019311126</v>
      </c>
      <c r="E39" s="14">
        <f t="shared" si="28"/>
        <v>215.16574145596758</v>
      </c>
      <c r="F39" s="15">
        <f t="shared" si="29"/>
        <v>0.8215838362577492</v>
      </c>
      <c r="G39" s="16">
        <f t="shared" si="30"/>
        <v>304.2903097250923</v>
      </c>
      <c r="H39" s="17">
        <f t="shared" si="31"/>
        <v>1.161895003862225</v>
      </c>
      <c r="I39" s="18">
        <f t="shared" si="32"/>
        <v>430.33148291193515</v>
      </c>
      <c r="J39" s="33">
        <f t="shared" si="33"/>
        <v>2.7</v>
      </c>
      <c r="K39" s="19">
        <f t="shared" si="34"/>
        <v>1.6431676725154984</v>
      </c>
      <c r="L39" s="20">
        <f t="shared" si="35"/>
        <v>0.6085806194501846</v>
      </c>
      <c r="M39" s="21">
        <f t="shared" si="36"/>
        <v>2.32379000772445</v>
      </c>
      <c r="N39" s="22">
        <f t="shared" si="37"/>
        <v>0.8606629658238704</v>
      </c>
      <c r="O39" s="23">
        <f t="shared" si="38"/>
        <v>2.8460498941515415</v>
      </c>
      <c r="P39" s="24">
        <f t="shared" si="39"/>
        <v>1.0540925533894596</v>
      </c>
      <c r="Q39" s="25">
        <f t="shared" si="40"/>
        <v>3.6742346141747673</v>
      </c>
      <c r="R39" s="26">
        <f t="shared" si="41"/>
        <v>1.3608276348795434</v>
      </c>
      <c r="S39" s="33">
        <f t="shared" si="42"/>
        <v>2.7</v>
      </c>
      <c r="T39" s="19">
        <f t="shared" si="43"/>
        <v>5.196152422706632</v>
      </c>
      <c r="U39" s="20">
        <f t="shared" si="44"/>
        <v>1.9245008972987525</v>
      </c>
      <c r="V39" s="21">
        <f t="shared" si="45"/>
        <v>5.449770637375485</v>
      </c>
      <c r="W39" s="22">
        <f t="shared" si="46"/>
        <v>2.0184335693983275</v>
      </c>
      <c r="X39" s="23">
        <f t="shared" si="47"/>
        <v>6.363961030678928</v>
      </c>
      <c r="Y39" s="24">
        <f t="shared" si="48"/>
        <v>2.3570226039551585</v>
      </c>
      <c r="Z39" s="25">
        <f t="shared" si="49"/>
        <v>6.77495387438173</v>
      </c>
      <c r="AA39" s="26">
        <f t="shared" si="50"/>
        <v>2.5092421756969365</v>
      </c>
    </row>
    <row r="40" spans="1:27" ht="12.75">
      <c r="A40" s="33">
        <f t="shared" si="24"/>
        <v>3</v>
      </c>
      <c r="B40" s="11">
        <f t="shared" si="25"/>
        <v>0.5477225575051662</v>
      </c>
      <c r="C40" s="12">
        <f t="shared" si="26"/>
        <v>182.57418583505535</v>
      </c>
      <c r="D40" s="13">
        <f t="shared" si="27"/>
        <v>0.6123724356957945</v>
      </c>
      <c r="E40" s="14">
        <f t="shared" si="28"/>
        <v>204.12414523193152</v>
      </c>
      <c r="F40" s="15">
        <f t="shared" si="29"/>
        <v>0.8660254037844386</v>
      </c>
      <c r="G40" s="16">
        <f t="shared" si="30"/>
        <v>288.67513459481285</v>
      </c>
      <c r="H40" s="17">
        <f t="shared" si="31"/>
        <v>1.224744871391589</v>
      </c>
      <c r="I40" s="18">
        <f t="shared" si="32"/>
        <v>408.24829046386304</v>
      </c>
      <c r="J40" s="33">
        <f t="shared" si="33"/>
        <v>3</v>
      </c>
      <c r="K40" s="19">
        <f t="shared" si="34"/>
        <v>1.7320508075688772</v>
      </c>
      <c r="L40" s="20">
        <f t="shared" si="35"/>
        <v>0.5773502691896257</v>
      </c>
      <c r="M40" s="21">
        <f t="shared" si="36"/>
        <v>2.449489742783178</v>
      </c>
      <c r="N40" s="22">
        <f t="shared" si="37"/>
        <v>0.816496580927726</v>
      </c>
      <c r="O40" s="23">
        <f t="shared" si="38"/>
        <v>3</v>
      </c>
      <c r="P40" s="24">
        <f t="shared" si="39"/>
        <v>1</v>
      </c>
      <c r="Q40" s="25">
        <f t="shared" si="40"/>
        <v>3.872983346207417</v>
      </c>
      <c r="R40" s="26">
        <f t="shared" si="41"/>
        <v>1.2909944487358056</v>
      </c>
      <c r="S40" s="33">
        <f t="shared" si="42"/>
        <v>3</v>
      </c>
      <c r="T40" s="19">
        <f t="shared" si="43"/>
        <v>5.477225575051661</v>
      </c>
      <c r="U40" s="20">
        <f t="shared" si="44"/>
        <v>1.8257418583505538</v>
      </c>
      <c r="V40" s="21">
        <f t="shared" si="45"/>
        <v>5.744562646538029</v>
      </c>
      <c r="W40" s="22">
        <f t="shared" si="46"/>
        <v>1.9148542155126762</v>
      </c>
      <c r="X40" s="23">
        <f t="shared" si="47"/>
        <v>6.708203932499369</v>
      </c>
      <c r="Y40" s="24">
        <f t="shared" si="48"/>
        <v>2.23606797749979</v>
      </c>
      <c r="Z40" s="25">
        <f t="shared" si="49"/>
        <v>7.14142842854285</v>
      </c>
      <c r="AA40" s="26">
        <f t="shared" si="50"/>
        <v>2.3804761428476167</v>
      </c>
    </row>
    <row r="41" spans="1:27" ht="12.75">
      <c r="A41" s="33">
        <f t="shared" si="24"/>
        <v>3.3000000000000003</v>
      </c>
      <c r="B41" s="11">
        <f t="shared" si="25"/>
        <v>0.574456264653803</v>
      </c>
      <c r="C41" s="12">
        <f t="shared" si="26"/>
        <v>174.07765595569785</v>
      </c>
      <c r="D41" s="13">
        <f t="shared" si="27"/>
        <v>0.6422616289332564</v>
      </c>
      <c r="E41" s="14">
        <f t="shared" si="28"/>
        <v>194.62473604038072</v>
      </c>
      <c r="F41" s="15">
        <f t="shared" si="29"/>
        <v>0.9082951062292476</v>
      </c>
      <c r="G41" s="16">
        <f t="shared" si="30"/>
        <v>275.24094128159015</v>
      </c>
      <c r="H41" s="17">
        <f t="shared" si="31"/>
        <v>1.284523257866513</v>
      </c>
      <c r="I41" s="18">
        <f t="shared" si="32"/>
        <v>389.24947208076145</v>
      </c>
      <c r="J41" s="33">
        <f t="shared" si="33"/>
        <v>3.3000000000000003</v>
      </c>
      <c r="K41" s="19">
        <f t="shared" si="34"/>
        <v>1.8165902124584952</v>
      </c>
      <c r="L41" s="20">
        <f t="shared" si="35"/>
        <v>0.5504818825631803</v>
      </c>
      <c r="M41" s="21">
        <f t="shared" si="36"/>
        <v>2.569046515733026</v>
      </c>
      <c r="N41" s="22">
        <f t="shared" si="37"/>
        <v>0.7784989441615229</v>
      </c>
      <c r="O41" s="23">
        <f t="shared" si="38"/>
        <v>3.146426544510455</v>
      </c>
      <c r="P41" s="24">
        <f t="shared" si="39"/>
        <v>0.9534625892455924</v>
      </c>
      <c r="Q41" s="25">
        <f t="shared" si="40"/>
        <v>4.06201920231798</v>
      </c>
      <c r="R41" s="26">
        <f t="shared" si="41"/>
        <v>1.2309149097933274</v>
      </c>
      <c r="S41" s="33">
        <f t="shared" si="42"/>
        <v>3.3000000000000003</v>
      </c>
      <c r="T41" s="19">
        <f t="shared" si="43"/>
        <v>5.744562646538029</v>
      </c>
      <c r="U41" s="20">
        <f t="shared" si="44"/>
        <v>1.7407765595569784</v>
      </c>
      <c r="V41" s="21">
        <f t="shared" si="45"/>
        <v>6.024948132556828</v>
      </c>
      <c r="W41" s="22">
        <f t="shared" si="46"/>
        <v>1.8257418583505536</v>
      </c>
      <c r="X41" s="23">
        <f t="shared" si="47"/>
        <v>7.035623639735145</v>
      </c>
      <c r="Y41" s="24">
        <f t="shared" si="48"/>
        <v>2.1320071635561044</v>
      </c>
      <c r="Z41" s="25">
        <f t="shared" si="49"/>
        <v>7.489993324429602</v>
      </c>
      <c r="AA41" s="26">
        <f t="shared" si="50"/>
        <v>2.2696949467968492</v>
      </c>
    </row>
    <row r="42" spans="1:27" ht="12.75">
      <c r="A42" s="33">
        <f t="shared" si="24"/>
        <v>3.5999999999999996</v>
      </c>
      <c r="B42" s="11">
        <f t="shared" si="25"/>
        <v>0.6</v>
      </c>
      <c r="C42" s="12">
        <f t="shared" si="26"/>
        <v>166.66666666666669</v>
      </c>
      <c r="D42" s="13">
        <f t="shared" si="27"/>
        <v>0.6708203932499369</v>
      </c>
      <c r="E42" s="14">
        <f t="shared" si="28"/>
        <v>186.33899812498248</v>
      </c>
      <c r="F42" s="15">
        <f t="shared" si="29"/>
        <v>0.9486832980505138</v>
      </c>
      <c r="G42" s="16">
        <f t="shared" si="30"/>
        <v>263.523138347365</v>
      </c>
      <c r="H42" s="17">
        <f t="shared" si="31"/>
        <v>1.3416407864998738</v>
      </c>
      <c r="I42" s="18">
        <f t="shared" si="32"/>
        <v>372.67799624996496</v>
      </c>
      <c r="J42" s="33">
        <f t="shared" si="33"/>
        <v>3.5999999999999996</v>
      </c>
      <c r="K42" s="19">
        <f t="shared" si="34"/>
        <v>1.8973665961010275</v>
      </c>
      <c r="L42" s="20">
        <f t="shared" si="35"/>
        <v>0.5270462766947299</v>
      </c>
      <c r="M42" s="21">
        <f t="shared" si="36"/>
        <v>2.6832815729997477</v>
      </c>
      <c r="N42" s="22">
        <f t="shared" si="37"/>
        <v>0.7453559924999299</v>
      </c>
      <c r="O42" s="23">
        <f t="shared" si="38"/>
        <v>3.2863353450309964</v>
      </c>
      <c r="P42" s="24">
        <f t="shared" si="39"/>
        <v>0.9128709291752769</v>
      </c>
      <c r="Q42" s="25">
        <f t="shared" si="40"/>
        <v>4.242640687119285</v>
      </c>
      <c r="R42" s="26">
        <f t="shared" si="41"/>
        <v>1.1785113019775793</v>
      </c>
      <c r="S42" s="33">
        <f t="shared" si="42"/>
        <v>3.5999999999999996</v>
      </c>
      <c r="T42" s="19">
        <f t="shared" si="43"/>
        <v>6</v>
      </c>
      <c r="U42" s="20">
        <f t="shared" si="44"/>
        <v>1.6666666666666667</v>
      </c>
      <c r="V42" s="21">
        <f t="shared" si="45"/>
        <v>6.292853089020909</v>
      </c>
      <c r="W42" s="22">
        <f t="shared" si="46"/>
        <v>1.7480147469502527</v>
      </c>
      <c r="X42" s="23">
        <f t="shared" si="47"/>
        <v>7.348469228349534</v>
      </c>
      <c r="Y42" s="24">
        <f t="shared" si="48"/>
        <v>2.041241452319315</v>
      </c>
      <c r="Z42" s="25">
        <f t="shared" si="49"/>
        <v>7.8230428862431785</v>
      </c>
      <c r="AA42" s="26">
        <f t="shared" si="50"/>
        <v>2.173067468400883</v>
      </c>
    </row>
    <row r="43" spans="1:27" ht="12.75">
      <c r="A43" s="33">
        <f t="shared" si="24"/>
        <v>3.9000000000000004</v>
      </c>
      <c r="B43" s="11">
        <f t="shared" si="25"/>
        <v>0.6244997998398398</v>
      </c>
      <c r="C43" s="12">
        <f t="shared" si="26"/>
        <v>160.12815380508712</v>
      </c>
      <c r="D43" s="13">
        <f t="shared" si="27"/>
        <v>0.6982120021884471</v>
      </c>
      <c r="E43" s="14">
        <f t="shared" si="28"/>
        <v>179.0287185098582</v>
      </c>
      <c r="F43" s="15">
        <f t="shared" si="29"/>
        <v>0.987420882906575</v>
      </c>
      <c r="G43" s="16">
        <f t="shared" si="30"/>
        <v>253.18484177091665</v>
      </c>
      <c r="H43" s="17">
        <f t="shared" si="31"/>
        <v>1.3964240043768943</v>
      </c>
      <c r="I43" s="18">
        <f t="shared" si="32"/>
        <v>358.0574370197164</v>
      </c>
      <c r="J43" s="33">
        <f t="shared" si="33"/>
        <v>3.9000000000000004</v>
      </c>
      <c r="K43" s="19">
        <f t="shared" si="34"/>
        <v>1.97484176581315</v>
      </c>
      <c r="L43" s="20">
        <f t="shared" si="35"/>
        <v>0.5063696835418333</v>
      </c>
      <c r="M43" s="21">
        <f t="shared" si="36"/>
        <v>2.7928480087537886</v>
      </c>
      <c r="N43" s="22">
        <f t="shared" si="37"/>
        <v>0.7161148740394329</v>
      </c>
      <c r="O43" s="23">
        <f t="shared" si="38"/>
        <v>3.420526275297414</v>
      </c>
      <c r="P43" s="24">
        <f t="shared" si="39"/>
        <v>0.8770580193070292</v>
      </c>
      <c r="Q43" s="25">
        <f t="shared" si="40"/>
        <v>4.415880433163924</v>
      </c>
      <c r="R43" s="26">
        <f t="shared" si="41"/>
        <v>1.1322770341445958</v>
      </c>
      <c r="S43" s="33">
        <f t="shared" si="42"/>
        <v>3.9000000000000004</v>
      </c>
      <c r="T43" s="19">
        <f t="shared" si="43"/>
        <v>6.244997998398398</v>
      </c>
      <c r="U43" s="20">
        <f t="shared" si="44"/>
        <v>1.6012815380508714</v>
      </c>
      <c r="V43" s="21">
        <f t="shared" si="45"/>
        <v>6.549809157525126</v>
      </c>
      <c r="W43" s="22">
        <f t="shared" si="46"/>
        <v>1.679438245519263</v>
      </c>
      <c r="X43" s="23">
        <f t="shared" si="47"/>
        <v>7.648529270389178</v>
      </c>
      <c r="Y43" s="24">
        <f t="shared" si="48"/>
        <v>1.9611613513818402</v>
      </c>
      <c r="Z43" s="25">
        <f t="shared" si="49"/>
        <v>8.142481194328914</v>
      </c>
      <c r="AA43" s="26">
        <f t="shared" si="50"/>
        <v>2.087815690853567</v>
      </c>
    </row>
    <row r="44" spans="1:27" ht="12.75">
      <c r="A44" s="33">
        <f t="shared" si="24"/>
        <v>4.3</v>
      </c>
      <c r="B44" s="11">
        <f t="shared" si="25"/>
        <v>0.6557438524302001</v>
      </c>
      <c r="C44" s="12">
        <f t="shared" si="26"/>
        <v>152.49857033260466</v>
      </c>
      <c r="D44" s="13">
        <f t="shared" si="27"/>
        <v>0.733143914930759</v>
      </c>
      <c r="E44" s="14">
        <f t="shared" si="28"/>
        <v>170.49858486761838</v>
      </c>
      <c r="F44" s="15">
        <f t="shared" si="29"/>
        <v>1.036822067666386</v>
      </c>
      <c r="G44" s="16">
        <f t="shared" si="30"/>
        <v>241.12141108520603</v>
      </c>
      <c r="H44" s="17">
        <f t="shared" si="31"/>
        <v>1.466287829861518</v>
      </c>
      <c r="I44" s="18">
        <f t="shared" si="32"/>
        <v>340.99716973523675</v>
      </c>
      <c r="J44" s="33">
        <f t="shared" si="33"/>
        <v>4.3</v>
      </c>
      <c r="K44" s="19">
        <f t="shared" si="34"/>
        <v>2.073644135332772</v>
      </c>
      <c r="L44" s="20">
        <f t="shared" si="35"/>
        <v>0.4822428221704121</v>
      </c>
      <c r="M44" s="21">
        <f t="shared" si="36"/>
        <v>2.932575659723036</v>
      </c>
      <c r="N44" s="22">
        <f t="shared" si="37"/>
        <v>0.6819943394704735</v>
      </c>
      <c r="O44" s="23">
        <f t="shared" si="38"/>
        <v>3.591656999213594</v>
      </c>
      <c r="P44" s="24">
        <f t="shared" si="39"/>
        <v>0.8352690695845568</v>
      </c>
      <c r="Q44" s="25">
        <f t="shared" si="40"/>
        <v>4.636809247747852</v>
      </c>
      <c r="R44" s="26">
        <f t="shared" si="41"/>
        <v>1.0783277320343843</v>
      </c>
      <c r="S44" s="33">
        <f t="shared" si="42"/>
        <v>4.3</v>
      </c>
      <c r="T44" s="19">
        <f t="shared" si="43"/>
        <v>6.557438524302</v>
      </c>
      <c r="U44" s="20">
        <f t="shared" si="44"/>
        <v>1.5249857033260468</v>
      </c>
      <c r="V44" s="21">
        <f t="shared" si="45"/>
        <v>6.877499545619759</v>
      </c>
      <c r="W44" s="22">
        <f t="shared" si="46"/>
        <v>1.5994184989813396</v>
      </c>
      <c r="X44" s="23">
        <f t="shared" si="47"/>
        <v>8.031189202104505</v>
      </c>
      <c r="Y44" s="24">
        <f t="shared" si="48"/>
        <v>1.867718419094071</v>
      </c>
      <c r="Z44" s="25">
        <f t="shared" si="49"/>
        <v>8.549853799919621</v>
      </c>
      <c r="AA44" s="26">
        <f t="shared" si="50"/>
        <v>1.9883380930045633</v>
      </c>
    </row>
    <row r="45" spans="1:27" ht="12.75">
      <c r="A45" s="33">
        <f t="shared" si="24"/>
        <v>4.699999999999999</v>
      </c>
      <c r="B45" s="11">
        <f t="shared" si="25"/>
        <v>0.6855654600401044</v>
      </c>
      <c r="C45" s="12">
        <f t="shared" si="26"/>
        <v>145.86499149789455</v>
      </c>
      <c r="D45" s="13">
        <f t="shared" si="27"/>
        <v>0.7664854858377945</v>
      </c>
      <c r="E45" s="14">
        <f t="shared" si="28"/>
        <v>163.08201826336054</v>
      </c>
      <c r="F45" s="15">
        <f t="shared" si="29"/>
        <v>1.08397416943394</v>
      </c>
      <c r="G45" s="16">
        <f t="shared" si="30"/>
        <v>230.63280200722127</v>
      </c>
      <c r="H45" s="17">
        <f t="shared" si="31"/>
        <v>1.532970971675589</v>
      </c>
      <c r="I45" s="18">
        <f t="shared" si="32"/>
        <v>326.1640365267211</v>
      </c>
      <c r="J45" s="33">
        <f t="shared" si="33"/>
        <v>4.699999999999999</v>
      </c>
      <c r="K45" s="19">
        <f t="shared" si="34"/>
        <v>2.16794833886788</v>
      </c>
      <c r="L45" s="20">
        <f t="shared" si="35"/>
        <v>0.46126560401444255</v>
      </c>
      <c r="M45" s="21">
        <f t="shared" si="36"/>
        <v>3.065941943351178</v>
      </c>
      <c r="N45" s="22">
        <f t="shared" si="37"/>
        <v>0.6523280730534422</v>
      </c>
      <c r="O45" s="23">
        <f t="shared" si="38"/>
        <v>3.7549966711037173</v>
      </c>
      <c r="P45" s="24">
        <f t="shared" si="39"/>
        <v>0.7989354619369613</v>
      </c>
      <c r="Q45" s="25">
        <f t="shared" si="40"/>
        <v>4.8476798574163285</v>
      </c>
      <c r="R45" s="26">
        <f t="shared" si="41"/>
        <v>1.0314212462587935</v>
      </c>
      <c r="S45" s="33">
        <f t="shared" si="42"/>
        <v>4.699999999999999</v>
      </c>
      <c r="T45" s="19">
        <f t="shared" si="43"/>
        <v>6.855654600401044</v>
      </c>
      <c r="U45" s="20">
        <f t="shared" si="44"/>
        <v>1.4586499149789458</v>
      </c>
      <c r="V45" s="21">
        <f t="shared" si="45"/>
        <v>7.190271204899019</v>
      </c>
      <c r="W45" s="22">
        <f t="shared" si="46"/>
        <v>1.5298449372125575</v>
      </c>
      <c r="X45" s="23">
        <f t="shared" si="47"/>
        <v>8.396427811873332</v>
      </c>
      <c r="Y45" s="24">
        <f t="shared" si="48"/>
        <v>1.7864740025262411</v>
      </c>
      <c r="Z45" s="25">
        <f t="shared" si="49"/>
        <v>8.938679992034618</v>
      </c>
      <c r="AA45" s="26">
        <f t="shared" si="50"/>
        <v>1.9018468068158763</v>
      </c>
    </row>
    <row r="46" spans="1:27" ht="12.75">
      <c r="A46" s="33">
        <f t="shared" si="24"/>
        <v>5.1</v>
      </c>
      <c r="B46" s="11">
        <f t="shared" si="25"/>
        <v>0.714142842854285</v>
      </c>
      <c r="C46" s="12">
        <f t="shared" si="26"/>
        <v>140.028008402801</v>
      </c>
      <c r="D46" s="13">
        <f t="shared" si="27"/>
        <v>0.7984359711335656</v>
      </c>
      <c r="E46" s="14">
        <f t="shared" si="28"/>
        <v>156.55607277128738</v>
      </c>
      <c r="F46" s="15">
        <f t="shared" si="29"/>
        <v>1.1291589790636214</v>
      </c>
      <c r="G46" s="16">
        <f t="shared" si="30"/>
        <v>221.40372138502386</v>
      </c>
      <c r="H46" s="17">
        <f t="shared" si="31"/>
        <v>1.5968719422671311</v>
      </c>
      <c r="I46" s="18">
        <f t="shared" si="32"/>
        <v>313.11214554257475</v>
      </c>
      <c r="J46" s="33">
        <f t="shared" si="33"/>
        <v>5.1</v>
      </c>
      <c r="K46" s="19">
        <f t="shared" si="34"/>
        <v>2.258317958127243</v>
      </c>
      <c r="L46" s="20">
        <f t="shared" si="35"/>
        <v>0.4428074427700477</v>
      </c>
      <c r="M46" s="21">
        <f t="shared" si="36"/>
        <v>3.1937438845342623</v>
      </c>
      <c r="N46" s="22">
        <f t="shared" si="37"/>
        <v>0.6262242910851495</v>
      </c>
      <c r="O46" s="23">
        <f t="shared" si="38"/>
        <v>3.9115214431215892</v>
      </c>
      <c r="P46" s="24">
        <f t="shared" si="39"/>
        <v>0.7669649888473704</v>
      </c>
      <c r="Q46" s="25">
        <f t="shared" si="40"/>
        <v>5.049752469181039</v>
      </c>
      <c r="R46" s="26">
        <f t="shared" si="41"/>
        <v>0.9901475429766744</v>
      </c>
      <c r="S46" s="33">
        <f t="shared" si="42"/>
        <v>5.1</v>
      </c>
      <c r="T46" s="19">
        <f t="shared" si="43"/>
        <v>7.14142842854285</v>
      </c>
      <c r="U46" s="20">
        <f t="shared" si="44"/>
        <v>1.4002800840280099</v>
      </c>
      <c r="V46" s="21">
        <f t="shared" si="45"/>
        <v>7.4899933244296015</v>
      </c>
      <c r="W46" s="22">
        <f t="shared" si="46"/>
        <v>1.4686261420450202</v>
      </c>
      <c r="X46" s="23">
        <f t="shared" si="47"/>
        <v>8.74642784226795</v>
      </c>
      <c r="Y46" s="24">
        <f t="shared" si="48"/>
        <v>1.7149858514250884</v>
      </c>
      <c r="Z46" s="25">
        <f t="shared" si="49"/>
        <v>9.311283477587823</v>
      </c>
      <c r="AA46" s="26">
        <f t="shared" si="50"/>
        <v>1.8257418583505538</v>
      </c>
    </row>
    <row r="47" spans="1:27" ht="12.75">
      <c r="A47" s="33">
        <f t="shared" si="24"/>
        <v>5.6000000000000005</v>
      </c>
      <c r="B47" s="11">
        <f t="shared" si="25"/>
        <v>0.7483314773547883</v>
      </c>
      <c r="C47" s="12">
        <f t="shared" si="26"/>
        <v>133.6306209562122</v>
      </c>
      <c r="D47" s="13">
        <f t="shared" si="27"/>
        <v>0.8366600265340756</v>
      </c>
      <c r="E47" s="14">
        <f t="shared" si="28"/>
        <v>149.40357616679918</v>
      </c>
      <c r="F47" s="15">
        <f t="shared" si="29"/>
        <v>1.1832159566199232</v>
      </c>
      <c r="G47" s="16">
        <f t="shared" si="30"/>
        <v>211.28856368212914</v>
      </c>
      <c r="H47" s="17">
        <f t="shared" si="31"/>
        <v>1.6733200530681511</v>
      </c>
      <c r="I47" s="18">
        <f t="shared" si="32"/>
        <v>298.80715233359837</v>
      </c>
      <c r="J47" s="33">
        <f t="shared" si="33"/>
        <v>5.6000000000000005</v>
      </c>
      <c r="K47" s="19">
        <f t="shared" si="34"/>
        <v>2.3664319132398464</v>
      </c>
      <c r="L47" s="20">
        <f t="shared" si="35"/>
        <v>0.4225771273642583</v>
      </c>
      <c r="M47" s="21">
        <f t="shared" si="36"/>
        <v>3.3466401061363023</v>
      </c>
      <c r="N47" s="22">
        <f t="shared" si="37"/>
        <v>0.5976143046671968</v>
      </c>
      <c r="O47" s="23">
        <f t="shared" si="38"/>
        <v>4.09878030638384</v>
      </c>
      <c r="P47" s="24">
        <f t="shared" si="39"/>
        <v>0.7319250547113999</v>
      </c>
      <c r="Q47" s="25">
        <f t="shared" si="40"/>
        <v>5.291502622129181</v>
      </c>
      <c r="R47" s="26">
        <f t="shared" si="41"/>
        <v>0.944911182523068</v>
      </c>
      <c r="S47" s="33">
        <f t="shared" si="42"/>
        <v>5.6000000000000005</v>
      </c>
      <c r="T47" s="19">
        <f t="shared" si="43"/>
        <v>7.4833147735478835</v>
      </c>
      <c r="U47" s="20">
        <f t="shared" si="44"/>
        <v>1.3363062095621219</v>
      </c>
      <c r="V47" s="21">
        <f t="shared" si="45"/>
        <v>7.848566748139434</v>
      </c>
      <c r="W47" s="22">
        <f t="shared" si="46"/>
        <v>1.4015297764534702</v>
      </c>
      <c r="X47" s="23">
        <f t="shared" si="47"/>
        <v>9.165151389911681</v>
      </c>
      <c r="Y47" s="24">
        <f t="shared" si="48"/>
        <v>1.6366341767699428</v>
      </c>
      <c r="Z47" s="25">
        <f t="shared" si="49"/>
        <v>9.757048734120374</v>
      </c>
      <c r="AA47" s="26">
        <f t="shared" si="50"/>
        <v>1.742330131092924</v>
      </c>
    </row>
    <row r="48" spans="1:27" ht="12.75">
      <c r="A48" s="33">
        <f t="shared" si="24"/>
        <v>6.2</v>
      </c>
      <c r="B48" s="11">
        <f t="shared" si="25"/>
        <v>0.7874007874011811</v>
      </c>
      <c r="C48" s="12">
        <f t="shared" si="26"/>
        <v>127.0001270001905</v>
      </c>
      <c r="D48" s="13">
        <f t="shared" si="27"/>
        <v>0.8803408430829505</v>
      </c>
      <c r="E48" s="14">
        <f t="shared" si="28"/>
        <v>141.9904585617662</v>
      </c>
      <c r="F48" s="15">
        <f t="shared" si="29"/>
        <v>1.2449899597988732</v>
      </c>
      <c r="G48" s="16">
        <f t="shared" si="30"/>
        <v>200.8048322256247</v>
      </c>
      <c r="H48" s="17">
        <f t="shared" si="31"/>
        <v>1.760681686165901</v>
      </c>
      <c r="I48" s="18">
        <f t="shared" si="32"/>
        <v>283.9809171235324</v>
      </c>
      <c r="J48" s="33">
        <f t="shared" si="33"/>
        <v>6.2</v>
      </c>
      <c r="K48" s="19">
        <f t="shared" si="34"/>
        <v>2.4899799195977463</v>
      </c>
      <c r="L48" s="20">
        <f t="shared" si="35"/>
        <v>0.4016096644512494</v>
      </c>
      <c r="M48" s="21">
        <f t="shared" si="36"/>
        <v>3.521363372331802</v>
      </c>
      <c r="N48" s="22">
        <f t="shared" si="37"/>
        <v>0.5679618342470648</v>
      </c>
      <c r="O48" s="23">
        <f t="shared" si="38"/>
        <v>4.312771730569565</v>
      </c>
      <c r="P48" s="24">
        <f t="shared" si="39"/>
        <v>0.6956083436402524</v>
      </c>
      <c r="Q48" s="25">
        <f t="shared" si="40"/>
        <v>5.5677643628300215</v>
      </c>
      <c r="R48" s="26">
        <f t="shared" si="41"/>
        <v>0.8980265101338745</v>
      </c>
      <c r="S48" s="33">
        <f t="shared" si="42"/>
        <v>6.2</v>
      </c>
      <c r="T48" s="19">
        <f t="shared" si="43"/>
        <v>7.874007874011811</v>
      </c>
      <c r="U48" s="20">
        <f t="shared" si="44"/>
        <v>1.270001270001905</v>
      </c>
      <c r="V48" s="21">
        <f t="shared" si="45"/>
        <v>8.258329128825032</v>
      </c>
      <c r="W48" s="22">
        <f t="shared" si="46"/>
        <v>1.3319885691653277</v>
      </c>
      <c r="X48" s="23">
        <f t="shared" si="47"/>
        <v>9.643650760992955</v>
      </c>
      <c r="Y48" s="24">
        <f t="shared" si="48"/>
        <v>1.5554275420956378</v>
      </c>
      <c r="Z48" s="25">
        <f t="shared" si="49"/>
        <v>10.26645021416848</v>
      </c>
      <c r="AA48" s="26">
        <f t="shared" si="50"/>
        <v>1.6558790668013674</v>
      </c>
    </row>
    <row r="49" spans="1:27" ht="12.75">
      <c r="A49" s="33">
        <f t="shared" si="24"/>
        <v>6.800000000000001</v>
      </c>
      <c r="B49" s="11">
        <f t="shared" si="25"/>
        <v>0.8246211251235323</v>
      </c>
      <c r="C49" s="12">
        <f t="shared" si="26"/>
        <v>121.26781251816648</v>
      </c>
      <c r="D49" s="13">
        <f t="shared" si="27"/>
        <v>0.9219544457292888</v>
      </c>
      <c r="E49" s="14">
        <f t="shared" si="28"/>
        <v>135.5815361366601</v>
      </c>
      <c r="F49" s="15">
        <f t="shared" si="29"/>
        <v>1.3038404810405297</v>
      </c>
      <c r="G49" s="16">
        <f t="shared" si="30"/>
        <v>191.7412472118426</v>
      </c>
      <c r="H49" s="17">
        <f t="shared" si="31"/>
        <v>1.8439088914585775</v>
      </c>
      <c r="I49" s="18">
        <f t="shared" si="32"/>
        <v>271.1630722733202</v>
      </c>
      <c r="J49" s="33">
        <f t="shared" si="33"/>
        <v>6.800000000000001</v>
      </c>
      <c r="K49" s="19">
        <f t="shared" si="34"/>
        <v>2.6076809620810595</v>
      </c>
      <c r="L49" s="20">
        <f t="shared" si="35"/>
        <v>0.3834824944236852</v>
      </c>
      <c r="M49" s="21">
        <f t="shared" si="36"/>
        <v>3.687817782917155</v>
      </c>
      <c r="N49" s="22">
        <f t="shared" si="37"/>
        <v>0.5423261445466404</v>
      </c>
      <c r="O49" s="23">
        <f t="shared" si="38"/>
        <v>4.5166359162544865</v>
      </c>
      <c r="P49" s="24">
        <f t="shared" si="39"/>
        <v>0.6642111641550714</v>
      </c>
      <c r="Q49" s="25">
        <f t="shared" si="40"/>
        <v>5.830951894845301</v>
      </c>
      <c r="R49" s="26">
        <f t="shared" si="41"/>
        <v>0.8574929257125442</v>
      </c>
      <c r="S49" s="33">
        <f t="shared" si="42"/>
        <v>6.800000000000001</v>
      </c>
      <c r="T49" s="19">
        <f t="shared" si="43"/>
        <v>8.246211251235321</v>
      </c>
      <c r="U49" s="20">
        <f t="shared" si="44"/>
        <v>1.2126781251816647</v>
      </c>
      <c r="V49" s="21">
        <f t="shared" si="45"/>
        <v>8.648699324175862</v>
      </c>
      <c r="W49" s="22">
        <f t="shared" si="46"/>
        <v>1.2718675476729207</v>
      </c>
      <c r="X49" s="23">
        <f t="shared" si="47"/>
        <v>10.09950493836208</v>
      </c>
      <c r="Y49" s="24">
        <f t="shared" si="48"/>
        <v>1.4852213144650113</v>
      </c>
      <c r="Z49" s="25">
        <f t="shared" si="49"/>
        <v>10.75174404457249</v>
      </c>
      <c r="AA49" s="26">
        <f t="shared" si="50"/>
        <v>1.5811388300841895</v>
      </c>
    </row>
    <row r="50" spans="1:27" ht="12.75">
      <c r="A50" s="33">
        <f t="shared" si="24"/>
        <v>7.5</v>
      </c>
      <c r="B50" s="11">
        <f t="shared" si="25"/>
        <v>0.8660254037844386</v>
      </c>
      <c r="C50" s="12">
        <f t="shared" si="26"/>
        <v>115.47005383792516</v>
      </c>
      <c r="D50" s="13">
        <f t="shared" si="27"/>
        <v>0.9682458365518543</v>
      </c>
      <c r="E50" s="14">
        <f t="shared" si="28"/>
        <v>129.09944487358055</v>
      </c>
      <c r="F50" s="15">
        <f t="shared" si="29"/>
        <v>1.3693063937629153</v>
      </c>
      <c r="G50" s="16">
        <f t="shared" si="30"/>
        <v>182.57418583505535</v>
      </c>
      <c r="H50" s="17">
        <f t="shared" si="31"/>
        <v>1.9364916731037085</v>
      </c>
      <c r="I50" s="18">
        <f t="shared" si="32"/>
        <v>258.1988897471611</v>
      </c>
      <c r="J50" s="33">
        <f t="shared" si="33"/>
        <v>7.5</v>
      </c>
      <c r="K50" s="19">
        <f t="shared" si="34"/>
        <v>2.7386127875258306</v>
      </c>
      <c r="L50" s="20">
        <f t="shared" si="35"/>
        <v>0.3651483716701107</v>
      </c>
      <c r="M50" s="21">
        <f t="shared" si="36"/>
        <v>3.872983346207417</v>
      </c>
      <c r="N50" s="22">
        <f t="shared" si="37"/>
        <v>0.5163977794943222</v>
      </c>
      <c r="O50" s="23">
        <f t="shared" si="38"/>
        <v>4.743416490252569</v>
      </c>
      <c r="P50" s="24">
        <f t="shared" si="39"/>
        <v>0.6324555320336759</v>
      </c>
      <c r="Q50" s="25">
        <f t="shared" si="40"/>
        <v>6.123724356957945</v>
      </c>
      <c r="R50" s="26">
        <f t="shared" si="41"/>
        <v>0.816496580927726</v>
      </c>
      <c r="S50" s="33">
        <f t="shared" si="42"/>
        <v>7.5</v>
      </c>
      <c r="T50" s="19">
        <f t="shared" si="43"/>
        <v>8.660254037844387</v>
      </c>
      <c r="U50" s="20">
        <f t="shared" si="44"/>
        <v>1.1547005383792515</v>
      </c>
      <c r="V50" s="21">
        <f t="shared" si="45"/>
        <v>9.082951062292475</v>
      </c>
      <c r="W50" s="22">
        <f t="shared" si="46"/>
        <v>1.2110601416389966</v>
      </c>
      <c r="X50" s="23">
        <f t="shared" si="47"/>
        <v>10.606601717798213</v>
      </c>
      <c r="Y50" s="24">
        <f t="shared" si="48"/>
        <v>1.4142135623730951</v>
      </c>
      <c r="Z50" s="25">
        <f t="shared" si="49"/>
        <v>11.291589790636214</v>
      </c>
      <c r="AA50" s="26">
        <f t="shared" si="50"/>
        <v>1.505545305418162</v>
      </c>
    </row>
    <row r="51" spans="1:27" ht="12.75">
      <c r="A51" s="33">
        <f t="shared" si="24"/>
        <v>8.2</v>
      </c>
      <c r="B51" s="11">
        <f t="shared" si="25"/>
        <v>0.9055385138137416</v>
      </c>
      <c r="C51" s="12">
        <f t="shared" si="26"/>
        <v>110.43152607484654</v>
      </c>
      <c r="D51" s="13">
        <f t="shared" si="27"/>
        <v>1.0124228365658292</v>
      </c>
      <c r="E51" s="14">
        <f t="shared" si="28"/>
        <v>123.46619958119871</v>
      </c>
      <c r="F51" s="15">
        <f t="shared" si="29"/>
        <v>1.4317821063276353</v>
      </c>
      <c r="G51" s="16">
        <f t="shared" si="30"/>
        <v>174.60757394239457</v>
      </c>
      <c r="H51" s="17">
        <f t="shared" si="31"/>
        <v>2.0248456731316584</v>
      </c>
      <c r="I51" s="18">
        <f t="shared" si="32"/>
        <v>246.93239916239742</v>
      </c>
      <c r="J51" s="33">
        <f t="shared" si="33"/>
        <v>8.2</v>
      </c>
      <c r="K51" s="19">
        <f t="shared" si="34"/>
        <v>2.8635642126552705</v>
      </c>
      <c r="L51" s="20">
        <f t="shared" si="35"/>
        <v>0.34921514788478913</v>
      </c>
      <c r="M51" s="21">
        <f t="shared" si="36"/>
        <v>4.049691346263317</v>
      </c>
      <c r="N51" s="22">
        <f t="shared" si="37"/>
        <v>0.49386479832479485</v>
      </c>
      <c r="O51" s="23">
        <f t="shared" si="38"/>
        <v>4.959838707054898</v>
      </c>
      <c r="P51" s="24">
        <f t="shared" si="39"/>
        <v>0.604858378909134</v>
      </c>
      <c r="Q51" s="25">
        <f t="shared" si="40"/>
        <v>6.4031242374328485</v>
      </c>
      <c r="R51" s="26">
        <f t="shared" si="41"/>
        <v>0.7808688094430304</v>
      </c>
      <c r="S51" s="33">
        <f t="shared" si="42"/>
        <v>8.2</v>
      </c>
      <c r="T51" s="19">
        <f t="shared" si="43"/>
        <v>9.055385138137417</v>
      </c>
      <c r="U51" s="20">
        <f t="shared" si="44"/>
        <v>1.1043152607484654</v>
      </c>
      <c r="V51" s="21">
        <f t="shared" si="45"/>
        <v>9.497368056467012</v>
      </c>
      <c r="W51" s="22">
        <f t="shared" si="46"/>
        <v>1.1582156166423185</v>
      </c>
      <c r="X51" s="23">
        <f t="shared" si="47"/>
        <v>11.090536506409416</v>
      </c>
      <c r="Y51" s="24">
        <f t="shared" si="48"/>
        <v>1.3525044520011484</v>
      </c>
      <c r="Z51" s="25">
        <f t="shared" si="49"/>
        <v>11.806777714516352</v>
      </c>
      <c r="AA51" s="26">
        <f t="shared" si="50"/>
        <v>1.4398509407946773</v>
      </c>
    </row>
    <row r="52" spans="1:27" ht="12.75">
      <c r="A52" s="33">
        <f t="shared" si="24"/>
        <v>9.1</v>
      </c>
      <c r="B52" s="11">
        <f t="shared" si="25"/>
        <v>0.9539392014169457</v>
      </c>
      <c r="C52" s="12">
        <f t="shared" si="26"/>
        <v>104.82848367219184</v>
      </c>
      <c r="D52" s="13">
        <f t="shared" si="27"/>
        <v>1.0665364503850772</v>
      </c>
      <c r="E52" s="14">
        <f t="shared" si="28"/>
        <v>117.20180773462386</v>
      </c>
      <c r="F52" s="15">
        <f t="shared" si="29"/>
        <v>1.5083103128998356</v>
      </c>
      <c r="G52" s="16">
        <f t="shared" si="30"/>
        <v>165.74838603294899</v>
      </c>
      <c r="H52" s="17">
        <f t="shared" si="31"/>
        <v>2.1330729007701543</v>
      </c>
      <c r="I52" s="18">
        <f t="shared" si="32"/>
        <v>234.4036154692477</v>
      </c>
      <c r="J52" s="33">
        <f t="shared" si="33"/>
        <v>9.1</v>
      </c>
      <c r="K52" s="19">
        <f t="shared" si="34"/>
        <v>3.0166206257996713</v>
      </c>
      <c r="L52" s="20">
        <f t="shared" si="35"/>
        <v>0.33149677206589795</v>
      </c>
      <c r="M52" s="21">
        <f t="shared" si="36"/>
        <v>4.266145801540309</v>
      </c>
      <c r="N52" s="22">
        <f t="shared" si="37"/>
        <v>0.4688072309384954</v>
      </c>
      <c r="O52" s="23">
        <f t="shared" si="38"/>
        <v>5.224940191045253</v>
      </c>
      <c r="P52" s="24">
        <f t="shared" si="39"/>
        <v>0.5741692517632145</v>
      </c>
      <c r="Q52" s="25">
        <f t="shared" si="40"/>
        <v>6.745368781616021</v>
      </c>
      <c r="R52" s="26">
        <f t="shared" si="41"/>
        <v>0.7412493166611012</v>
      </c>
      <c r="S52" s="33">
        <f t="shared" si="42"/>
        <v>9.1</v>
      </c>
      <c r="T52" s="19">
        <f t="shared" si="43"/>
        <v>9.539392014169456</v>
      </c>
      <c r="U52" s="20">
        <f t="shared" si="44"/>
        <v>1.0482848367219184</v>
      </c>
      <c r="V52" s="21">
        <f t="shared" si="45"/>
        <v>10.00499875062461</v>
      </c>
      <c r="W52" s="22">
        <f t="shared" si="46"/>
        <v>1.0994504121565505</v>
      </c>
      <c r="X52" s="23">
        <f t="shared" si="47"/>
        <v>11.683321445547923</v>
      </c>
      <c r="Y52" s="24">
        <f t="shared" si="48"/>
        <v>1.2838814775327387</v>
      </c>
      <c r="Z52" s="25">
        <f t="shared" si="49"/>
        <v>12.437845472588892</v>
      </c>
      <c r="AA52" s="26">
        <f t="shared" si="50"/>
        <v>1.366796205778999</v>
      </c>
    </row>
    <row r="53" spans="1:27" s="32" customFormat="1" ht="12.75">
      <c r="A53" s="27"/>
      <c r="B53" s="28"/>
      <c r="C53" s="29"/>
      <c r="D53" s="28"/>
      <c r="E53" s="29"/>
      <c r="F53" s="28"/>
      <c r="G53" s="29"/>
      <c r="H53" s="28"/>
      <c r="I53" s="29"/>
      <c r="J53" s="27"/>
      <c r="K53" s="30"/>
      <c r="L53" s="31"/>
      <c r="M53" s="30"/>
      <c r="N53" s="31"/>
      <c r="O53" s="30"/>
      <c r="P53" s="31"/>
      <c r="Q53" s="30"/>
      <c r="R53" s="31"/>
      <c r="S53" s="27"/>
      <c r="T53" s="30"/>
      <c r="U53" s="31"/>
      <c r="V53" s="30"/>
      <c r="W53" s="31"/>
      <c r="X53" s="30"/>
      <c r="Y53" s="31"/>
      <c r="Z53" s="30"/>
      <c r="AA53" s="31"/>
    </row>
    <row r="54" spans="1:27" ht="12.75">
      <c r="A54" s="8">
        <f aca="true" t="shared" si="51" ref="A54:A77">A29*10</f>
        <v>10</v>
      </c>
      <c r="B54" s="11">
        <f aca="true" t="shared" si="52" ref="B54:B77">SQRT(A54*0.1)</f>
        <v>1</v>
      </c>
      <c r="C54" s="12">
        <f aca="true" t="shared" si="53" ref="C54:C77">SQRT(0.1/A54)*1000</f>
        <v>100</v>
      </c>
      <c r="D54" s="13">
        <f aca="true" t="shared" si="54" ref="D54:D77">SQRT(A54*0.125)</f>
        <v>1.118033988749895</v>
      </c>
      <c r="E54" s="14">
        <f aca="true" t="shared" si="55" ref="E54:E77">SQRT(0.125/A54)*1000</f>
        <v>111.80339887498948</v>
      </c>
      <c r="F54" s="15">
        <f aca="true" t="shared" si="56" ref="F54:F77">SQRT(A54*0.25)</f>
        <v>1.5811388300841898</v>
      </c>
      <c r="G54" s="16">
        <f aca="true" t="shared" si="57" ref="G54:G77">SQRT(0.25/A54)*1000</f>
        <v>158.11388300841898</v>
      </c>
      <c r="H54" s="17">
        <f aca="true" t="shared" si="58" ref="H54:H77">SQRT(A54*0.5)</f>
        <v>2.23606797749979</v>
      </c>
      <c r="I54" s="18">
        <f aca="true" t="shared" si="59" ref="I54:I77">SQRT(0.5/A54)*1000</f>
        <v>223.60679774997897</v>
      </c>
      <c r="J54" s="8">
        <f aca="true" t="shared" si="60" ref="J54:J77">J29*10</f>
        <v>10</v>
      </c>
      <c r="K54" s="19">
        <f aca="true" t="shared" si="61" ref="K54:K77">SQRT(J54)</f>
        <v>3.1622776601683795</v>
      </c>
      <c r="L54" s="20">
        <f aca="true" t="shared" si="62" ref="L54:L77">SQRT(1/J54)</f>
        <v>0.31622776601683794</v>
      </c>
      <c r="M54" s="21">
        <f aca="true" t="shared" si="63" ref="M54:M77">SQRT(J54*2)</f>
        <v>4.47213595499958</v>
      </c>
      <c r="N54" s="22">
        <f aca="true" t="shared" si="64" ref="N54:N77">SQRT(2/J54)</f>
        <v>0.4472135954999579</v>
      </c>
      <c r="O54" s="23">
        <f aca="true" t="shared" si="65" ref="O54:O77">SQRT(J54*3)</f>
        <v>5.477225575051661</v>
      </c>
      <c r="P54" s="24">
        <f aca="true" t="shared" si="66" ref="P54:P77">SQRT(3/J54)</f>
        <v>0.5477225575051661</v>
      </c>
      <c r="Q54" s="25">
        <f aca="true" t="shared" si="67" ref="Q54:Q77">SQRT(J54*5)</f>
        <v>7.0710678118654755</v>
      </c>
      <c r="R54" s="26">
        <f aca="true" t="shared" si="68" ref="R54:R77">SQRT(5/J54)</f>
        <v>0.7071067811865476</v>
      </c>
      <c r="S54" s="8">
        <f aca="true" t="shared" si="69" ref="S54:S77">S29*10</f>
        <v>10</v>
      </c>
      <c r="T54" s="19">
        <f aca="true" t="shared" si="70" ref="T54:T77">SQRT(S54*10)</f>
        <v>10</v>
      </c>
      <c r="U54" s="20">
        <f aca="true" t="shared" si="71" ref="U54:U77">SQRT(10/S54)</f>
        <v>1</v>
      </c>
      <c r="V54" s="21">
        <f aca="true" t="shared" si="72" ref="V54:V77">SQRT(S54*11)</f>
        <v>10.488088481701515</v>
      </c>
      <c r="W54" s="22">
        <f aca="true" t="shared" si="73" ref="W54:W77">SQRT(11/S54)</f>
        <v>1.0488088481701516</v>
      </c>
      <c r="X54" s="23">
        <f aca="true" t="shared" si="74" ref="X54:X77">SQRT(S54*15)</f>
        <v>12.24744871391589</v>
      </c>
      <c r="Y54" s="24">
        <f aca="true" t="shared" si="75" ref="Y54:Y77">SQRT(15/S54)</f>
        <v>1.224744871391589</v>
      </c>
      <c r="Z54" s="25">
        <f aca="true" t="shared" si="76" ref="Z54:Z77">SQRT(S54*17)</f>
        <v>13.038404810405298</v>
      </c>
      <c r="AA54" s="26">
        <f aca="true" t="shared" si="77" ref="AA54:AA77">SQRT(17/S54)</f>
        <v>1.3038404810405297</v>
      </c>
    </row>
    <row r="55" spans="1:27" ht="12.75">
      <c r="A55" s="8">
        <f t="shared" si="51"/>
        <v>11</v>
      </c>
      <c r="B55" s="11">
        <f t="shared" si="52"/>
        <v>1.0488088481701516</v>
      </c>
      <c r="C55" s="34">
        <f t="shared" si="53"/>
        <v>95.34625892455924</v>
      </c>
      <c r="D55" s="13">
        <f t="shared" si="54"/>
        <v>1.1726039399558574</v>
      </c>
      <c r="E55" s="14">
        <f t="shared" si="55"/>
        <v>106.60035817780522</v>
      </c>
      <c r="F55" s="15">
        <f t="shared" si="56"/>
        <v>1.6583123951777</v>
      </c>
      <c r="G55" s="16">
        <f t="shared" si="57"/>
        <v>150.7556722888818</v>
      </c>
      <c r="H55" s="17">
        <f t="shared" si="58"/>
        <v>2.345207879911715</v>
      </c>
      <c r="I55" s="18">
        <f t="shared" si="59"/>
        <v>213.20071635561044</v>
      </c>
      <c r="J55" s="8">
        <f t="shared" si="60"/>
        <v>11</v>
      </c>
      <c r="K55" s="19">
        <f t="shared" si="61"/>
        <v>3.3166247903554</v>
      </c>
      <c r="L55" s="20">
        <f t="shared" si="62"/>
        <v>0.30151134457776363</v>
      </c>
      <c r="M55" s="21">
        <f t="shared" si="63"/>
        <v>4.69041575982343</v>
      </c>
      <c r="N55" s="22">
        <f t="shared" si="64"/>
        <v>0.4264014327112209</v>
      </c>
      <c r="O55" s="23">
        <f t="shared" si="65"/>
        <v>5.744562646538029</v>
      </c>
      <c r="P55" s="24">
        <f t="shared" si="66"/>
        <v>0.5222329678670935</v>
      </c>
      <c r="Q55" s="25">
        <f t="shared" si="67"/>
        <v>7.416198487095663</v>
      </c>
      <c r="R55" s="26">
        <f t="shared" si="68"/>
        <v>0.674199862463242</v>
      </c>
      <c r="S55" s="8">
        <f t="shared" si="69"/>
        <v>11</v>
      </c>
      <c r="T55" s="19">
        <f t="shared" si="70"/>
        <v>10.488088481701515</v>
      </c>
      <c r="U55" s="20">
        <f t="shared" si="71"/>
        <v>0.9534625892455924</v>
      </c>
      <c r="V55" s="21">
        <f t="shared" si="72"/>
        <v>11</v>
      </c>
      <c r="W55" s="22">
        <f t="shared" si="73"/>
        <v>1</v>
      </c>
      <c r="X55" s="23">
        <f t="shared" si="74"/>
        <v>12.84523257866513</v>
      </c>
      <c r="Y55" s="24">
        <f t="shared" si="75"/>
        <v>1.1677484162422844</v>
      </c>
      <c r="Z55" s="25">
        <f t="shared" si="76"/>
        <v>13.674794331177344</v>
      </c>
      <c r="AA55" s="26">
        <f t="shared" si="77"/>
        <v>1.243163121016122</v>
      </c>
    </row>
    <row r="56" spans="1:27" ht="12.75">
      <c r="A56" s="8">
        <f t="shared" si="51"/>
        <v>12</v>
      </c>
      <c r="B56" s="11">
        <f t="shared" si="52"/>
        <v>1.0954451150103324</v>
      </c>
      <c r="C56" s="34">
        <f t="shared" si="53"/>
        <v>91.28709291752767</v>
      </c>
      <c r="D56" s="13">
        <f t="shared" si="54"/>
        <v>1.224744871391589</v>
      </c>
      <c r="E56" s="14">
        <f t="shared" si="55"/>
        <v>102.06207261596576</v>
      </c>
      <c r="F56" s="15">
        <f t="shared" si="56"/>
        <v>1.7320508075688772</v>
      </c>
      <c r="G56" s="16">
        <f t="shared" si="57"/>
        <v>144.33756729740642</v>
      </c>
      <c r="H56" s="17">
        <f t="shared" si="58"/>
        <v>2.449489742783178</v>
      </c>
      <c r="I56" s="18">
        <f t="shared" si="59"/>
        <v>204.12414523193152</v>
      </c>
      <c r="J56" s="8">
        <f t="shared" si="60"/>
        <v>12</v>
      </c>
      <c r="K56" s="19">
        <f t="shared" si="61"/>
        <v>3.4641016151377544</v>
      </c>
      <c r="L56" s="20">
        <f t="shared" si="62"/>
        <v>0.28867513459481287</v>
      </c>
      <c r="M56" s="21">
        <f t="shared" si="63"/>
        <v>4.898979485566356</v>
      </c>
      <c r="N56" s="22">
        <f t="shared" si="64"/>
        <v>0.408248290463863</v>
      </c>
      <c r="O56" s="23">
        <f t="shared" si="65"/>
        <v>6</v>
      </c>
      <c r="P56" s="24">
        <f t="shared" si="66"/>
        <v>0.5</v>
      </c>
      <c r="Q56" s="25">
        <f t="shared" si="67"/>
        <v>7.745966692414834</v>
      </c>
      <c r="R56" s="26">
        <f t="shared" si="68"/>
        <v>0.6454972243679028</v>
      </c>
      <c r="S56" s="8">
        <f t="shared" si="69"/>
        <v>12</v>
      </c>
      <c r="T56" s="19">
        <f t="shared" si="70"/>
        <v>10.954451150103322</v>
      </c>
      <c r="U56" s="20">
        <f t="shared" si="71"/>
        <v>0.9128709291752769</v>
      </c>
      <c r="V56" s="21">
        <f t="shared" si="72"/>
        <v>11.489125293076057</v>
      </c>
      <c r="W56" s="22">
        <f t="shared" si="73"/>
        <v>0.9574271077563381</v>
      </c>
      <c r="X56" s="23">
        <f t="shared" si="74"/>
        <v>13.416407864998739</v>
      </c>
      <c r="Y56" s="24">
        <f t="shared" si="75"/>
        <v>1.118033988749895</v>
      </c>
      <c r="Z56" s="25">
        <f t="shared" si="76"/>
        <v>14.2828568570857</v>
      </c>
      <c r="AA56" s="26">
        <f t="shared" si="77"/>
        <v>1.1902380714238083</v>
      </c>
    </row>
    <row r="57" spans="1:27" ht="12.75">
      <c r="A57" s="8">
        <f t="shared" si="51"/>
        <v>13</v>
      </c>
      <c r="B57" s="11">
        <f t="shared" si="52"/>
        <v>1.140175425099138</v>
      </c>
      <c r="C57" s="34">
        <f t="shared" si="53"/>
        <v>87.70580193070292</v>
      </c>
      <c r="D57" s="13">
        <f t="shared" si="54"/>
        <v>1.2747548783981961</v>
      </c>
      <c r="E57" s="35">
        <f t="shared" si="55"/>
        <v>98.05806756909202</v>
      </c>
      <c r="F57" s="15">
        <f t="shared" si="56"/>
        <v>1.8027756377319946</v>
      </c>
      <c r="G57" s="16">
        <f t="shared" si="57"/>
        <v>138.67504905630727</v>
      </c>
      <c r="H57" s="17">
        <f t="shared" si="58"/>
        <v>2.5495097567963922</v>
      </c>
      <c r="I57" s="18">
        <f t="shared" si="59"/>
        <v>196.11613513818403</v>
      </c>
      <c r="J57" s="8">
        <f t="shared" si="60"/>
        <v>13</v>
      </c>
      <c r="K57" s="19">
        <f t="shared" si="61"/>
        <v>3.605551275463989</v>
      </c>
      <c r="L57" s="20">
        <f t="shared" si="62"/>
        <v>0.2773500981126146</v>
      </c>
      <c r="M57" s="21">
        <f t="shared" si="63"/>
        <v>5.0990195135927845</v>
      </c>
      <c r="N57" s="22">
        <f t="shared" si="64"/>
        <v>0.3922322702763681</v>
      </c>
      <c r="O57" s="23">
        <f t="shared" si="65"/>
        <v>6.244997998398398</v>
      </c>
      <c r="P57" s="24">
        <f t="shared" si="66"/>
        <v>0.4803844614152614</v>
      </c>
      <c r="Q57" s="25">
        <f t="shared" si="67"/>
        <v>8.06225774829855</v>
      </c>
      <c r="R57" s="26">
        <f t="shared" si="68"/>
        <v>0.6201736729460423</v>
      </c>
      <c r="S57" s="8">
        <f t="shared" si="69"/>
        <v>13</v>
      </c>
      <c r="T57" s="19">
        <f t="shared" si="70"/>
        <v>11.40175425099138</v>
      </c>
      <c r="U57" s="20">
        <f t="shared" si="71"/>
        <v>0.8770580193070292</v>
      </c>
      <c r="V57" s="21">
        <f t="shared" si="72"/>
        <v>11.958260743101398</v>
      </c>
      <c r="W57" s="22">
        <f t="shared" si="73"/>
        <v>0.9198662110077999</v>
      </c>
      <c r="X57" s="23">
        <f t="shared" si="74"/>
        <v>13.96424004376894</v>
      </c>
      <c r="Y57" s="24">
        <f t="shared" si="75"/>
        <v>1.0741723110591492</v>
      </c>
      <c r="Z57" s="25">
        <f t="shared" si="76"/>
        <v>14.866068747318506</v>
      </c>
      <c r="AA57" s="26">
        <f t="shared" si="77"/>
        <v>1.1435437497937313</v>
      </c>
    </row>
    <row r="58" spans="1:27" ht="12.75">
      <c r="A58" s="8">
        <f t="shared" si="51"/>
        <v>15</v>
      </c>
      <c r="B58" s="11">
        <f t="shared" si="52"/>
        <v>1.224744871391589</v>
      </c>
      <c r="C58" s="34">
        <f t="shared" si="53"/>
        <v>81.64965809277261</v>
      </c>
      <c r="D58" s="13">
        <f t="shared" si="54"/>
        <v>1.3693063937629153</v>
      </c>
      <c r="E58" s="35">
        <f t="shared" si="55"/>
        <v>91.28709291752767</v>
      </c>
      <c r="F58" s="15">
        <f t="shared" si="56"/>
        <v>1.9364916731037085</v>
      </c>
      <c r="G58" s="16">
        <f t="shared" si="57"/>
        <v>129.09944487358055</v>
      </c>
      <c r="H58" s="17">
        <f t="shared" si="58"/>
        <v>2.7386127875258306</v>
      </c>
      <c r="I58" s="18">
        <f t="shared" si="59"/>
        <v>182.57418583505535</v>
      </c>
      <c r="J58" s="8">
        <f t="shared" si="60"/>
        <v>15</v>
      </c>
      <c r="K58" s="19">
        <f t="shared" si="61"/>
        <v>3.872983346207417</v>
      </c>
      <c r="L58" s="20">
        <f t="shared" si="62"/>
        <v>0.2581988897471611</v>
      </c>
      <c r="M58" s="21">
        <f t="shared" si="63"/>
        <v>5.477225575051661</v>
      </c>
      <c r="N58" s="22">
        <f t="shared" si="64"/>
        <v>0.3651483716701107</v>
      </c>
      <c r="O58" s="23">
        <f t="shared" si="65"/>
        <v>6.708203932499369</v>
      </c>
      <c r="P58" s="24">
        <f t="shared" si="66"/>
        <v>0.4472135954999579</v>
      </c>
      <c r="Q58" s="25">
        <f t="shared" si="67"/>
        <v>8.660254037844387</v>
      </c>
      <c r="R58" s="26">
        <f t="shared" si="68"/>
        <v>0.5773502691896257</v>
      </c>
      <c r="S58" s="8">
        <f t="shared" si="69"/>
        <v>15</v>
      </c>
      <c r="T58" s="19">
        <f t="shared" si="70"/>
        <v>12.24744871391589</v>
      </c>
      <c r="U58" s="20">
        <f t="shared" si="71"/>
        <v>0.816496580927726</v>
      </c>
      <c r="V58" s="21">
        <f t="shared" si="72"/>
        <v>12.84523257866513</v>
      </c>
      <c r="W58" s="22">
        <f t="shared" si="73"/>
        <v>0.8563488385776752</v>
      </c>
      <c r="X58" s="23">
        <f t="shared" si="74"/>
        <v>15</v>
      </c>
      <c r="Y58" s="24">
        <f t="shared" si="75"/>
        <v>1</v>
      </c>
      <c r="Z58" s="25">
        <f t="shared" si="76"/>
        <v>15.968719422671311</v>
      </c>
      <c r="AA58" s="26">
        <f t="shared" si="77"/>
        <v>1.0645812948447542</v>
      </c>
    </row>
    <row r="59" spans="1:27" ht="12.75">
      <c r="A59" s="8">
        <f t="shared" si="51"/>
        <v>16</v>
      </c>
      <c r="B59" s="11">
        <f t="shared" si="52"/>
        <v>1.2649110640673518</v>
      </c>
      <c r="C59" s="34">
        <f t="shared" si="53"/>
        <v>79.05694150420949</v>
      </c>
      <c r="D59" s="13">
        <f t="shared" si="54"/>
        <v>1.4142135623730951</v>
      </c>
      <c r="E59" s="35">
        <f t="shared" si="55"/>
        <v>88.38834764831844</v>
      </c>
      <c r="F59" s="15">
        <f t="shared" si="56"/>
        <v>2</v>
      </c>
      <c r="G59" s="16">
        <f t="shared" si="57"/>
        <v>125</v>
      </c>
      <c r="H59" s="17">
        <f t="shared" si="58"/>
        <v>2.8284271247461903</v>
      </c>
      <c r="I59" s="18">
        <f t="shared" si="59"/>
        <v>176.7766952966369</v>
      </c>
      <c r="J59" s="8">
        <f t="shared" si="60"/>
        <v>16</v>
      </c>
      <c r="K59" s="19">
        <f t="shared" si="61"/>
        <v>4</v>
      </c>
      <c r="L59" s="20">
        <f t="shared" si="62"/>
        <v>0.25</v>
      </c>
      <c r="M59" s="21">
        <f t="shared" si="63"/>
        <v>5.656854249492381</v>
      </c>
      <c r="N59" s="22">
        <f t="shared" si="64"/>
        <v>0.3535533905932738</v>
      </c>
      <c r="O59" s="23">
        <f t="shared" si="65"/>
        <v>6.928203230275509</v>
      </c>
      <c r="P59" s="24">
        <f t="shared" si="66"/>
        <v>0.4330127018922193</v>
      </c>
      <c r="Q59" s="25">
        <f t="shared" si="67"/>
        <v>8.94427190999916</v>
      </c>
      <c r="R59" s="26">
        <f t="shared" si="68"/>
        <v>0.5590169943749475</v>
      </c>
      <c r="S59" s="8">
        <f t="shared" si="69"/>
        <v>16</v>
      </c>
      <c r="T59" s="19">
        <f t="shared" si="70"/>
        <v>12.649110640673518</v>
      </c>
      <c r="U59" s="20">
        <f t="shared" si="71"/>
        <v>0.7905694150420949</v>
      </c>
      <c r="V59" s="21">
        <f t="shared" si="72"/>
        <v>13.2664991614216</v>
      </c>
      <c r="W59" s="22">
        <f t="shared" si="73"/>
        <v>0.82915619758885</v>
      </c>
      <c r="X59" s="23">
        <f t="shared" si="74"/>
        <v>15.491933384829668</v>
      </c>
      <c r="Y59" s="24">
        <f t="shared" si="75"/>
        <v>0.9682458365518543</v>
      </c>
      <c r="Z59" s="25">
        <f t="shared" si="76"/>
        <v>16.492422502470642</v>
      </c>
      <c r="AA59" s="26">
        <f t="shared" si="77"/>
        <v>1.0307764064044151</v>
      </c>
    </row>
    <row r="60" spans="1:27" ht="12.75">
      <c r="A60" s="8">
        <f t="shared" si="51"/>
        <v>18</v>
      </c>
      <c r="B60" s="11">
        <f t="shared" si="52"/>
        <v>1.3416407864998738</v>
      </c>
      <c r="C60" s="34">
        <f t="shared" si="53"/>
        <v>74.535599249993</v>
      </c>
      <c r="D60" s="13">
        <f t="shared" si="54"/>
        <v>1.5</v>
      </c>
      <c r="E60" s="35">
        <f t="shared" si="55"/>
        <v>83.33333333333333</v>
      </c>
      <c r="F60" s="15">
        <f t="shared" si="56"/>
        <v>2.1213203435596424</v>
      </c>
      <c r="G60" s="16">
        <f t="shared" si="57"/>
        <v>117.85113019775793</v>
      </c>
      <c r="H60" s="17">
        <f t="shared" si="58"/>
        <v>3</v>
      </c>
      <c r="I60" s="18">
        <f t="shared" si="59"/>
        <v>166.66666666666666</v>
      </c>
      <c r="J60" s="8">
        <f t="shared" si="60"/>
        <v>18</v>
      </c>
      <c r="K60" s="19">
        <f t="shared" si="61"/>
        <v>4.242640687119285</v>
      </c>
      <c r="L60" s="20">
        <f t="shared" si="62"/>
        <v>0.23570226039551584</v>
      </c>
      <c r="M60" s="21">
        <f t="shared" si="63"/>
        <v>6</v>
      </c>
      <c r="N60" s="22">
        <f t="shared" si="64"/>
        <v>0.3333333333333333</v>
      </c>
      <c r="O60" s="23">
        <f t="shared" si="65"/>
        <v>7.3484692283495345</v>
      </c>
      <c r="P60" s="24">
        <f t="shared" si="66"/>
        <v>0.408248290463863</v>
      </c>
      <c r="Q60" s="25">
        <f t="shared" si="67"/>
        <v>9.486832980505138</v>
      </c>
      <c r="R60" s="26">
        <f t="shared" si="68"/>
        <v>0.5270462766947299</v>
      </c>
      <c r="S60" s="8">
        <f t="shared" si="69"/>
        <v>18</v>
      </c>
      <c r="T60" s="19">
        <f t="shared" si="70"/>
        <v>13.416407864998739</v>
      </c>
      <c r="U60" s="20">
        <f t="shared" si="71"/>
        <v>0.7453559924999299</v>
      </c>
      <c r="V60" s="21">
        <f t="shared" si="72"/>
        <v>14.071247279470288</v>
      </c>
      <c r="W60" s="22">
        <f t="shared" si="73"/>
        <v>0.7817359599705717</v>
      </c>
      <c r="X60" s="23">
        <f t="shared" si="74"/>
        <v>16.431676725154983</v>
      </c>
      <c r="Y60" s="24">
        <f t="shared" si="75"/>
        <v>0.9128709291752769</v>
      </c>
      <c r="Z60" s="25">
        <f t="shared" si="76"/>
        <v>17.4928556845359</v>
      </c>
      <c r="AA60" s="26">
        <f t="shared" si="77"/>
        <v>0.97182531580755</v>
      </c>
    </row>
    <row r="61" spans="1:27" ht="12.75">
      <c r="A61" s="8">
        <f t="shared" si="51"/>
        <v>20</v>
      </c>
      <c r="B61" s="11">
        <f t="shared" si="52"/>
        <v>1.4142135623730951</v>
      </c>
      <c r="C61" s="34">
        <f t="shared" si="53"/>
        <v>70.71067811865476</v>
      </c>
      <c r="D61" s="13">
        <f t="shared" si="54"/>
        <v>1.5811388300841898</v>
      </c>
      <c r="E61" s="35">
        <f t="shared" si="55"/>
        <v>79.05694150420949</v>
      </c>
      <c r="F61" s="15">
        <f t="shared" si="56"/>
        <v>2.23606797749979</v>
      </c>
      <c r="G61" s="16">
        <f t="shared" si="57"/>
        <v>111.80339887498948</v>
      </c>
      <c r="H61" s="17">
        <f t="shared" si="58"/>
        <v>3.1622776601683795</v>
      </c>
      <c r="I61" s="18">
        <f t="shared" si="59"/>
        <v>158.11388300841898</v>
      </c>
      <c r="J61" s="8">
        <f t="shared" si="60"/>
        <v>20</v>
      </c>
      <c r="K61" s="19">
        <f t="shared" si="61"/>
        <v>4.47213595499958</v>
      </c>
      <c r="L61" s="20">
        <f t="shared" si="62"/>
        <v>0.22360679774997896</v>
      </c>
      <c r="M61" s="21">
        <f t="shared" si="63"/>
        <v>6.324555320336759</v>
      </c>
      <c r="N61" s="22">
        <f t="shared" si="64"/>
        <v>0.31622776601683794</v>
      </c>
      <c r="O61" s="23">
        <f t="shared" si="65"/>
        <v>7.745966692414834</v>
      </c>
      <c r="P61" s="24">
        <f t="shared" si="66"/>
        <v>0.3872983346207417</v>
      </c>
      <c r="Q61" s="25">
        <f t="shared" si="67"/>
        <v>10</v>
      </c>
      <c r="R61" s="26">
        <f t="shared" si="68"/>
        <v>0.5</v>
      </c>
      <c r="S61" s="8">
        <f t="shared" si="69"/>
        <v>20</v>
      </c>
      <c r="T61" s="19">
        <f t="shared" si="70"/>
        <v>14.142135623730951</v>
      </c>
      <c r="U61" s="20">
        <f t="shared" si="71"/>
        <v>0.7071067811865476</v>
      </c>
      <c r="V61" s="21">
        <f t="shared" si="72"/>
        <v>14.832396974191326</v>
      </c>
      <c r="W61" s="22">
        <f t="shared" si="73"/>
        <v>0.7416198487095663</v>
      </c>
      <c r="X61" s="23">
        <f t="shared" si="74"/>
        <v>17.320508075688775</v>
      </c>
      <c r="Y61" s="24">
        <f t="shared" si="75"/>
        <v>0.8660254037844386</v>
      </c>
      <c r="Z61" s="25">
        <f t="shared" si="76"/>
        <v>18.439088914585774</v>
      </c>
      <c r="AA61" s="26">
        <f t="shared" si="77"/>
        <v>0.9219544457292888</v>
      </c>
    </row>
    <row r="62" spans="1:27" ht="12.75">
      <c r="A62" s="8">
        <f t="shared" si="51"/>
        <v>22</v>
      </c>
      <c r="B62" s="11">
        <f t="shared" si="52"/>
        <v>1.4832396974191326</v>
      </c>
      <c r="C62" s="34">
        <f t="shared" si="53"/>
        <v>67.41998624632421</v>
      </c>
      <c r="D62" s="13">
        <f t="shared" si="54"/>
        <v>1.6583123951777</v>
      </c>
      <c r="E62" s="35">
        <f t="shared" si="55"/>
        <v>75.3778361444409</v>
      </c>
      <c r="F62" s="15">
        <f t="shared" si="56"/>
        <v>2.345207879911715</v>
      </c>
      <c r="G62" s="16">
        <f t="shared" si="57"/>
        <v>106.60035817780522</v>
      </c>
      <c r="H62" s="17">
        <f t="shared" si="58"/>
        <v>3.3166247903554</v>
      </c>
      <c r="I62" s="18">
        <f t="shared" si="59"/>
        <v>150.7556722888818</v>
      </c>
      <c r="J62" s="8">
        <f t="shared" si="60"/>
        <v>22</v>
      </c>
      <c r="K62" s="19">
        <f t="shared" si="61"/>
        <v>4.69041575982343</v>
      </c>
      <c r="L62" s="20">
        <f t="shared" si="62"/>
        <v>0.21320071635561044</v>
      </c>
      <c r="M62" s="21">
        <f t="shared" si="63"/>
        <v>6.6332495807108</v>
      </c>
      <c r="N62" s="22">
        <f t="shared" si="64"/>
        <v>0.30151134457776363</v>
      </c>
      <c r="O62" s="23">
        <f t="shared" si="65"/>
        <v>8.12403840463596</v>
      </c>
      <c r="P62" s="24">
        <f t="shared" si="66"/>
        <v>0.3692744729379982</v>
      </c>
      <c r="Q62" s="25">
        <f t="shared" si="67"/>
        <v>10.488088481701515</v>
      </c>
      <c r="R62" s="26">
        <f t="shared" si="68"/>
        <v>0.4767312946227962</v>
      </c>
      <c r="S62" s="8">
        <f t="shared" si="69"/>
        <v>22</v>
      </c>
      <c r="T62" s="19">
        <f t="shared" si="70"/>
        <v>14.832396974191326</v>
      </c>
      <c r="U62" s="20">
        <f t="shared" si="71"/>
        <v>0.674199862463242</v>
      </c>
      <c r="V62" s="21">
        <f t="shared" si="72"/>
        <v>15.556349186104045</v>
      </c>
      <c r="W62" s="22">
        <f t="shared" si="73"/>
        <v>0.7071067811865476</v>
      </c>
      <c r="X62" s="23">
        <f t="shared" si="74"/>
        <v>18.16590212458495</v>
      </c>
      <c r="Y62" s="24">
        <f t="shared" si="75"/>
        <v>0.8257228238447705</v>
      </c>
      <c r="Z62" s="25">
        <f t="shared" si="76"/>
        <v>19.339079605813716</v>
      </c>
      <c r="AA62" s="26">
        <f t="shared" si="77"/>
        <v>0.8790490729915326</v>
      </c>
    </row>
    <row r="63" spans="1:27" ht="12.75">
      <c r="A63" s="8">
        <f t="shared" si="51"/>
        <v>24</v>
      </c>
      <c r="B63" s="11">
        <f t="shared" si="52"/>
        <v>1.5491933384829668</v>
      </c>
      <c r="C63" s="34">
        <f t="shared" si="53"/>
        <v>64.54972243679028</v>
      </c>
      <c r="D63" s="13">
        <f t="shared" si="54"/>
        <v>1.7320508075688772</v>
      </c>
      <c r="E63" s="35">
        <f t="shared" si="55"/>
        <v>72.16878364870321</v>
      </c>
      <c r="F63" s="15">
        <f t="shared" si="56"/>
        <v>2.449489742783178</v>
      </c>
      <c r="G63" s="16">
        <f t="shared" si="57"/>
        <v>102.06207261596576</v>
      </c>
      <c r="H63" s="17">
        <f t="shared" si="58"/>
        <v>3.4641016151377544</v>
      </c>
      <c r="I63" s="18">
        <f t="shared" si="59"/>
        <v>144.33756729740642</v>
      </c>
      <c r="J63" s="8">
        <f t="shared" si="60"/>
        <v>24</v>
      </c>
      <c r="K63" s="19">
        <f t="shared" si="61"/>
        <v>4.898979485566356</v>
      </c>
      <c r="L63" s="20">
        <f t="shared" si="62"/>
        <v>0.2041241452319315</v>
      </c>
      <c r="M63" s="21">
        <f t="shared" si="63"/>
        <v>6.928203230275509</v>
      </c>
      <c r="N63" s="22">
        <f t="shared" si="64"/>
        <v>0.28867513459481287</v>
      </c>
      <c r="O63" s="23">
        <f t="shared" si="65"/>
        <v>8.48528137423857</v>
      </c>
      <c r="P63" s="24">
        <f t="shared" si="66"/>
        <v>0.3535533905932738</v>
      </c>
      <c r="Q63" s="25">
        <f t="shared" si="67"/>
        <v>10.954451150103322</v>
      </c>
      <c r="R63" s="26">
        <f t="shared" si="68"/>
        <v>0.45643546458763845</v>
      </c>
      <c r="S63" s="8">
        <f t="shared" si="69"/>
        <v>24</v>
      </c>
      <c r="T63" s="19">
        <f t="shared" si="70"/>
        <v>15.491933384829668</v>
      </c>
      <c r="U63" s="20">
        <f t="shared" si="71"/>
        <v>0.6454972243679028</v>
      </c>
      <c r="V63" s="21">
        <f t="shared" si="72"/>
        <v>16.24807680927192</v>
      </c>
      <c r="W63" s="22">
        <f t="shared" si="73"/>
        <v>0.67700320038633</v>
      </c>
      <c r="X63" s="23">
        <f t="shared" si="74"/>
        <v>18.973665961010276</v>
      </c>
      <c r="Y63" s="24">
        <f t="shared" si="75"/>
        <v>0.7905694150420949</v>
      </c>
      <c r="Z63" s="25">
        <f t="shared" si="76"/>
        <v>20.199009876724155</v>
      </c>
      <c r="AA63" s="26">
        <f t="shared" si="77"/>
        <v>0.8416254115301732</v>
      </c>
    </row>
    <row r="64" spans="1:27" ht="12.75">
      <c r="A64" s="8">
        <f t="shared" si="51"/>
        <v>27</v>
      </c>
      <c r="B64" s="11">
        <f t="shared" si="52"/>
        <v>1.6431676725154984</v>
      </c>
      <c r="C64" s="34">
        <f t="shared" si="53"/>
        <v>60.858061945018456</v>
      </c>
      <c r="D64" s="13">
        <f t="shared" si="54"/>
        <v>1.8371173070873836</v>
      </c>
      <c r="E64" s="35">
        <f t="shared" si="55"/>
        <v>68.04138174397717</v>
      </c>
      <c r="F64" s="15">
        <f t="shared" si="56"/>
        <v>2.598076211353316</v>
      </c>
      <c r="G64" s="36">
        <f t="shared" si="57"/>
        <v>96.22504486493763</v>
      </c>
      <c r="H64" s="17">
        <f t="shared" si="58"/>
        <v>3.6742346141747673</v>
      </c>
      <c r="I64" s="18">
        <f t="shared" si="59"/>
        <v>136.08276348795434</v>
      </c>
      <c r="J64" s="8">
        <f t="shared" si="60"/>
        <v>27</v>
      </c>
      <c r="K64" s="19">
        <f t="shared" si="61"/>
        <v>5.196152422706632</v>
      </c>
      <c r="L64" s="20">
        <f t="shared" si="62"/>
        <v>0.19245008972987526</v>
      </c>
      <c r="M64" s="21">
        <f t="shared" si="63"/>
        <v>7.3484692283495345</v>
      </c>
      <c r="N64" s="22">
        <f t="shared" si="64"/>
        <v>0.2721655269759087</v>
      </c>
      <c r="O64" s="23">
        <f t="shared" si="65"/>
        <v>9</v>
      </c>
      <c r="P64" s="24">
        <f t="shared" si="66"/>
        <v>0.3333333333333333</v>
      </c>
      <c r="Q64" s="25">
        <f t="shared" si="67"/>
        <v>11.61895003862225</v>
      </c>
      <c r="R64" s="26">
        <f t="shared" si="68"/>
        <v>0.4303314829119352</v>
      </c>
      <c r="S64" s="8">
        <f t="shared" si="69"/>
        <v>27</v>
      </c>
      <c r="T64" s="19">
        <f t="shared" si="70"/>
        <v>16.431676725154983</v>
      </c>
      <c r="U64" s="20">
        <f t="shared" si="71"/>
        <v>0.6085806194501846</v>
      </c>
      <c r="V64" s="21">
        <f t="shared" si="72"/>
        <v>17.233687939614086</v>
      </c>
      <c r="W64" s="22">
        <f t="shared" si="73"/>
        <v>0.6382847385042254</v>
      </c>
      <c r="X64" s="23">
        <f t="shared" si="74"/>
        <v>20.12461179749811</v>
      </c>
      <c r="Y64" s="24">
        <f t="shared" si="75"/>
        <v>0.7453559924999299</v>
      </c>
      <c r="Z64" s="25">
        <f t="shared" si="76"/>
        <v>21.42428528562855</v>
      </c>
      <c r="AA64" s="26">
        <f t="shared" si="77"/>
        <v>0.7934920476158722</v>
      </c>
    </row>
    <row r="65" spans="1:27" ht="12.75">
      <c r="A65" s="8">
        <f t="shared" si="51"/>
        <v>30</v>
      </c>
      <c r="B65" s="11">
        <f t="shared" si="52"/>
        <v>1.7320508075688772</v>
      </c>
      <c r="C65" s="34">
        <f t="shared" si="53"/>
        <v>57.73502691896258</v>
      </c>
      <c r="D65" s="13">
        <f t="shared" si="54"/>
        <v>1.9364916731037085</v>
      </c>
      <c r="E65" s="35">
        <f t="shared" si="55"/>
        <v>64.54972243679028</v>
      </c>
      <c r="F65" s="15">
        <f t="shared" si="56"/>
        <v>2.7386127875258306</v>
      </c>
      <c r="G65" s="36">
        <f t="shared" si="57"/>
        <v>91.28709291752767</v>
      </c>
      <c r="H65" s="17">
        <f t="shared" si="58"/>
        <v>3.872983346207417</v>
      </c>
      <c r="I65" s="18">
        <f t="shared" si="59"/>
        <v>129.09944487358055</v>
      </c>
      <c r="J65" s="8">
        <f t="shared" si="60"/>
        <v>30</v>
      </c>
      <c r="K65" s="19">
        <f t="shared" si="61"/>
        <v>5.477225575051661</v>
      </c>
      <c r="L65" s="20">
        <f t="shared" si="62"/>
        <v>0.18257418583505536</v>
      </c>
      <c r="M65" s="21">
        <f t="shared" si="63"/>
        <v>7.745966692414834</v>
      </c>
      <c r="N65" s="22">
        <f t="shared" si="64"/>
        <v>0.2581988897471611</v>
      </c>
      <c r="O65" s="23">
        <f t="shared" si="65"/>
        <v>9.486832980505138</v>
      </c>
      <c r="P65" s="24">
        <f t="shared" si="66"/>
        <v>0.31622776601683794</v>
      </c>
      <c r="Q65" s="25">
        <f t="shared" si="67"/>
        <v>12.24744871391589</v>
      </c>
      <c r="R65" s="26">
        <f t="shared" si="68"/>
        <v>0.408248290463863</v>
      </c>
      <c r="S65" s="8">
        <f t="shared" si="69"/>
        <v>30</v>
      </c>
      <c r="T65" s="19">
        <f t="shared" si="70"/>
        <v>17.320508075688775</v>
      </c>
      <c r="U65" s="20">
        <f t="shared" si="71"/>
        <v>0.5773502691896257</v>
      </c>
      <c r="V65" s="21">
        <f t="shared" si="72"/>
        <v>18.16590212458495</v>
      </c>
      <c r="W65" s="22">
        <f t="shared" si="73"/>
        <v>0.6055300708194983</v>
      </c>
      <c r="X65" s="23">
        <f t="shared" si="74"/>
        <v>21.213203435596427</v>
      </c>
      <c r="Y65" s="24">
        <f t="shared" si="75"/>
        <v>0.7071067811865476</v>
      </c>
      <c r="Z65" s="25">
        <f t="shared" si="76"/>
        <v>22.58317958127243</v>
      </c>
      <c r="AA65" s="26">
        <f t="shared" si="77"/>
        <v>0.752772652709081</v>
      </c>
    </row>
    <row r="66" spans="1:27" ht="12.75">
      <c r="A66" s="8">
        <f t="shared" si="51"/>
        <v>33</v>
      </c>
      <c r="B66" s="11">
        <f t="shared" si="52"/>
        <v>1.8165902124584952</v>
      </c>
      <c r="C66" s="34">
        <f t="shared" si="53"/>
        <v>55.04818825631803</v>
      </c>
      <c r="D66" s="13">
        <f t="shared" si="54"/>
        <v>2.03100960115899</v>
      </c>
      <c r="E66" s="35">
        <f t="shared" si="55"/>
        <v>61.545745489666366</v>
      </c>
      <c r="F66" s="15">
        <f t="shared" si="56"/>
        <v>2.8722813232690143</v>
      </c>
      <c r="G66" s="36">
        <f t="shared" si="57"/>
        <v>87.03882797784892</v>
      </c>
      <c r="H66" s="17">
        <f t="shared" si="58"/>
        <v>4.06201920231798</v>
      </c>
      <c r="I66" s="18">
        <f t="shared" si="59"/>
        <v>123.09149097933273</v>
      </c>
      <c r="J66" s="8">
        <f t="shared" si="60"/>
        <v>33</v>
      </c>
      <c r="K66" s="19">
        <f t="shared" si="61"/>
        <v>5.744562646538029</v>
      </c>
      <c r="L66" s="20">
        <f t="shared" si="62"/>
        <v>0.17407765595569785</v>
      </c>
      <c r="M66" s="21">
        <f t="shared" si="63"/>
        <v>8.12403840463596</v>
      </c>
      <c r="N66" s="22">
        <f t="shared" si="64"/>
        <v>0.24618298195866548</v>
      </c>
      <c r="O66" s="23">
        <f t="shared" si="65"/>
        <v>9.9498743710662</v>
      </c>
      <c r="P66" s="24">
        <f t="shared" si="66"/>
        <v>0.30151134457776363</v>
      </c>
      <c r="Q66" s="25">
        <f t="shared" si="67"/>
        <v>12.84523257866513</v>
      </c>
      <c r="R66" s="26">
        <f t="shared" si="68"/>
        <v>0.3892494720807615</v>
      </c>
      <c r="S66" s="8">
        <f t="shared" si="69"/>
        <v>33</v>
      </c>
      <c r="T66" s="19">
        <f t="shared" si="70"/>
        <v>18.16590212458495</v>
      </c>
      <c r="U66" s="20">
        <f t="shared" si="71"/>
        <v>0.5504818825631803</v>
      </c>
      <c r="V66" s="21">
        <f t="shared" si="72"/>
        <v>19.05255888325765</v>
      </c>
      <c r="W66" s="22">
        <f t="shared" si="73"/>
        <v>0.5773502691896257</v>
      </c>
      <c r="X66" s="23">
        <f t="shared" si="74"/>
        <v>22.24859546128699</v>
      </c>
      <c r="Y66" s="24">
        <f t="shared" si="75"/>
        <v>0.674199862463242</v>
      </c>
      <c r="Z66" s="25">
        <f t="shared" si="76"/>
        <v>23.68543856465402</v>
      </c>
      <c r="AA66" s="26">
        <f t="shared" si="77"/>
        <v>0.7177405625652734</v>
      </c>
    </row>
    <row r="67" spans="1:27" ht="12.75">
      <c r="A67" s="8">
        <f t="shared" si="51"/>
        <v>36</v>
      </c>
      <c r="B67" s="11">
        <f t="shared" si="52"/>
        <v>1.8973665961010275</v>
      </c>
      <c r="C67" s="34">
        <f t="shared" si="53"/>
        <v>52.70462766947299</v>
      </c>
      <c r="D67" s="13">
        <f t="shared" si="54"/>
        <v>2.1213203435596424</v>
      </c>
      <c r="E67" s="35">
        <f t="shared" si="55"/>
        <v>58.92556509887896</v>
      </c>
      <c r="F67" s="15">
        <f t="shared" si="56"/>
        <v>3</v>
      </c>
      <c r="G67" s="36">
        <f t="shared" si="57"/>
        <v>83.33333333333333</v>
      </c>
      <c r="H67" s="17">
        <f t="shared" si="58"/>
        <v>4.242640687119285</v>
      </c>
      <c r="I67" s="18">
        <f t="shared" si="59"/>
        <v>117.85113019775793</v>
      </c>
      <c r="J67" s="8">
        <f t="shared" si="60"/>
        <v>36</v>
      </c>
      <c r="K67" s="19">
        <f t="shared" si="61"/>
        <v>6</v>
      </c>
      <c r="L67" s="20">
        <f t="shared" si="62"/>
        <v>0.16666666666666666</v>
      </c>
      <c r="M67" s="21">
        <f t="shared" si="63"/>
        <v>8.48528137423857</v>
      </c>
      <c r="N67" s="22">
        <f t="shared" si="64"/>
        <v>0.23570226039551584</v>
      </c>
      <c r="O67" s="23">
        <f t="shared" si="65"/>
        <v>10.392304845413264</v>
      </c>
      <c r="P67" s="24">
        <f t="shared" si="66"/>
        <v>0.28867513459481287</v>
      </c>
      <c r="Q67" s="25">
        <f t="shared" si="67"/>
        <v>13.416407864998739</v>
      </c>
      <c r="R67" s="26">
        <f t="shared" si="68"/>
        <v>0.37267799624996495</v>
      </c>
      <c r="S67" s="8">
        <f t="shared" si="69"/>
        <v>36</v>
      </c>
      <c r="T67" s="19">
        <f t="shared" si="70"/>
        <v>18.973665961010276</v>
      </c>
      <c r="U67" s="20">
        <f t="shared" si="71"/>
        <v>0.5270462766947299</v>
      </c>
      <c r="V67" s="21">
        <f t="shared" si="72"/>
        <v>19.8997487421324</v>
      </c>
      <c r="W67" s="22">
        <f t="shared" si="73"/>
        <v>0.5527707983925667</v>
      </c>
      <c r="X67" s="23">
        <f t="shared" si="74"/>
        <v>23.2379000772445</v>
      </c>
      <c r="Y67" s="24">
        <f t="shared" si="75"/>
        <v>0.6454972243679028</v>
      </c>
      <c r="Z67" s="25">
        <f t="shared" si="76"/>
        <v>24.73863375370596</v>
      </c>
      <c r="AA67" s="26">
        <f t="shared" si="77"/>
        <v>0.6871842709362768</v>
      </c>
    </row>
    <row r="68" spans="1:27" ht="12.75">
      <c r="A68" s="8">
        <f t="shared" si="51"/>
        <v>39</v>
      </c>
      <c r="B68" s="11">
        <f t="shared" si="52"/>
        <v>1.97484176581315</v>
      </c>
      <c r="C68" s="34">
        <f t="shared" si="53"/>
        <v>50.63696835418333</v>
      </c>
      <c r="D68" s="13">
        <f t="shared" si="54"/>
        <v>2.207940216581962</v>
      </c>
      <c r="E68" s="35">
        <f t="shared" si="55"/>
        <v>56.61385170722979</v>
      </c>
      <c r="F68" s="15">
        <f t="shared" si="56"/>
        <v>3.122498999199199</v>
      </c>
      <c r="G68" s="36">
        <f t="shared" si="57"/>
        <v>80.06407690254356</v>
      </c>
      <c r="H68" s="17">
        <f t="shared" si="58"/>
        <v>4.415880433163924</v>
      </c>
      <c r="I68" s="18">
        <f t="shared" si="59"/>
        <v>113.22770341445958</v>
      </c>
      <c r="J68" s="8">
        <f t="shared" si="60"/>
        <v>39</v>
      </c>
      <c r="K68" s="19">
        <f t="shared" si="61"/>
        <v>6.244997998398398</v>
      </c>
      <c r="L68" s="20">
        <f t="shared" si="62"/>
        <v>0.16012815380508713</v>
      </c>
      <c r="M68" s="21">
        <f t="shared" si="63"/>
        <v>8.831760866327848</v>
      </c>
      <c r="N68" s="22">
        <f t="shared" si="64"/>
        <v>0.22645540682891915</v>
      </c>
      <c r="O68" s="23">
        <f t="shared" si="65"/>
        <v>10.816653826391969</v>
      </c>
      <c r="P68" s="24">
        <f t="shared" si="66"/>
        <v>0.2773500981126146</v>
      </c>
      <c r="Q68" s="25">
        <f t="shared" si="67"/>
        <v>13.96424004376894</v>
      </c>
      <c r="R68" s="26">
        <f t="shared" si="68"/>
        <v>0.35805743701971643</v>
      </c>
      <c r="S68" s="8">
        <f t="shared" si="69"/>
        <v>39</v>
      </c>
      <c r="T68" s="19">
        <f t="shared" si="70"/>
        <v>19.748417658131498</v>
      </c>
      <c r="U68" s="20">
        <f t="shared" si="71"/>
        <v>0.5063696835418333</v>
      </c>
      <c r="V68" s="21">
        <f t="shared" si="72"/>
        <v>20.71231517720798</v>
      </c>
      <c r="W68" s="22">
        <f t="shared" si="73"/>
        <v>0.5310850045437944</v>
      </c>
      <c r="X68" s="23">
        <f t="shared" si="74"/>
        <v>24.186773244895647</v>
      </c>
      <c r="Y68" s="24">
        <f t="shared" si="75"/>
        <v>0.6201736729460423</v>
      </c>
      <c r="Z68" s="25">
        <f t="shared" si="76"/>
        <v>25.748786379167466</v>
      </c>
      <c r="AA68" s="26">
        <f t="shared" si="77"/>
        <v>0.6602252917735247</v>
      </c>
    </row>
    <row r="69" spans="1:27" ht="12.75">
      <c r="A69" s="8">
        <f t="shared" si="51"/>
        <v>43</v>
      </c>
      <c r="B69" s="11">
        <f t="shared" si="52"/>
        <v>2.073644135332772</v>
      </c>
      <c r="C69" s="34">
        <f t="shared" si="53"/>
        <v>48.224282217041214</v>
      </c>
      <c r="D69" s="13">
        <f t="shared" si="54"/>
        <v>2.318404623873926</v>
      </c>
      <c r="E69" s="35">
        <f t="shared" si="55"/>
        <v>53.9163866017192</v>
      </c>
      <c r="F69" s="15">
        <f t="shared" si="56"/>
        <v>3.278719262151</v>
      </c>
      <c r="G69" s="36">
        <f t="shared" si="57"/>
        <v>76.24928516630233</v>
      </c>
      <c r="H69" s="17">
        <f t="shared" si="58"/>
        <v>4.636809247747852</v>
      </c>
      <c r="I69" s="18">
        <f t="shared" si="59"/>
        <v>107.8327732034384</v>
      </c>
      <c r="J69" s="8">
        <f t="shared" si="60"/>
        <v>43</v>
      </c>
      <c r="K69" s="19">
        <f t="shared" si="61"/>
        <v>6.557438524302</v>
      </c>
      <c r="L69" s="20">
        <f t="shared" si="62"/>
        <v>0.15249857033260467</v>
      </c>
      <c r="M69" s="21">
        <f t="shared" si="63"/>
        <v>9.273618495495704</v>
      </c>
      <c r="N69" s="22">
        <f t="shared" si="64"/>
        <v>0.21566554640687682</v>
      </c>
      <c r="O69" s="23">
        <f t="shared" si="65"/>
        <v>11.357816691600547</v>
      </c>
      <c r="P69" s="24">
        <f t="shared" si="66"/>
        <v>0.26413527189768715</v>
      </c>
      <c r="Q69" s="25">
        <f t="shared" si="67"/>
        <v>14.66287829861518</v>
      </c>
      <c r="R69" s="26">
        <f t="shared" si="68"/>
        <v>0.34099716973523675</v>
      </c>
      <c r="S69" s="8">
        <f t="shared" si="69"/>
        <v>43</v>
      </c>
      <c r="T69" s="19">
        <f t="shared" si="70"/>
        <v>20.73644135332772</v>
      </c>
      <c r="U69" s="20">
        <f t="shared" si="71"/>
        <v>0.4822428221704121</v>
      </c>
      <c r="V69" s="21">
        <f t="shared" si="72"/>
        <v>21.748563170931547</v>
      </c>
      <c r="W69" s="22">
        <f t="shared" si="73"/>
        <v>0.5057805388588732</v>
      </c>
      <c r="X69" s="23">
        <f t="shared" si="74"/>
        <v>25.39685019840059</v>
      </c>
      <c r="Y69" s="24">
        <f t="shared" si="75"/>
        <v>0.5906244232186183</v>
      </c>
      <c r="Z69" s="25">
        <f t="shared" si="76"/>
        <v>27.03701166919155</v>
      </c>
      <c r="AA69" s="26">
        <f t="shared" si="77"/>
        <v>0.6287677132370127</v>
      </c>
    </row>
    <row r="70" spans="1:27" ht="12.75">
      <c r="A70" s="8">
        <f t="shared" si="51"/>
        <v>46.99999999999999</v>
      </c>
      <c r="B70" s="11">
        <f t="shared" si="52"/>
        <v>2.16794833886788</v>
      </c>
      <c r="C70" s="34">
        <f t="shared" si="53"/>
        <v>46.12656040144426</v>
      </c>
      <c r="D70" s="13">
        <f t="shared" si="54"/>
        <v>2.4238399287081642</v>
      </c>
      <c r="E70" s="35">
        <f t="shared" si="55"/>
        <v>51.571062312939674</v>
      </c>
      <c r="F70" s="15">
        <f t="shared" si="56"/>
        <v>3.427827300200522</v>
      </c>
      <c r="G70" s="36">
        <f t="shared" si="57"/>
        <v>72.93249574894728</v>
      </c>
      <c r="H70" s="17">
        <f t="shared" si="58"/>
        <v>4.8476798574163285</v>
      </c>
      <c r="I70" s="18">
        <f t="shared" si="59"/>
        <v>103.14212462587935</v>
      </c>
      <c r="J70" s="8">
        <f t="shared" si="60"/>
        <v>46.99999999999999</v>
      </c>
      <c r="K70" s="19">
        <f t="shared" si="61"/>
        <v>6.855654600401044</v>
      </c>
      <c r="L70" s="20">
        <f t="shared" si="62"/>
        <v>0.14586499149789456</v>
      </c>
      <c r="M70" s="21">
        <f t="shared" si="63"/>
        <v>9.695359714832657</v>
      </c>
      <c r="N70" s="22">
        <f t="shared" si="64"/>
        <v>0.2062842492517587</v>
      </c>
      <c r="O70" s="23">
        <f t="shared" si="65"/>
        <v>11.874342087037917</v>
      </c>
      <c r="P70" s="24">
        <f t="shared" si="66"/>
        <v>0.2526455763199557</v>
      </c>
      <c r="Q70" s="25">
        <f t="shared" si="67"/>
        <v>15.329709716755891</v>
      </c>
      <c r="R70" s="26">
        <f t="shared" si="68"/>
        <v>0.3261640365267211</v>
      </c>
      <c r="S70" s="8">
        <f t="shared" si="69"/>
        <v>46.99999999999999</v>
      </c>
      <c r="T70" s="19">
        <f t="shared" si="70"/>
        <v>21.679483388678797</v>
      </c>
      <c r="U70" s="20">
        <f t="shared" si="71"/>
        <v>0.46126560401444255</v>
      </c>
      <c r="V70" s="21">
        <f t="shared" si="72"/>
        <v>22.737634001804143</v>
      </c>
      <c r="W70" s="22">
        <f t="shared" si="73"/>
        <v>0.4837794468468967</v>
      </c>
      <c r="X70" s="23">
        <f t="shared" si="74"/>
        <v>26.551836094703503</v>
      </c>
      <c r="Y70" s="24">
        <f t="shared" si="75"/>
        <v>0.5649326828660322</v>
      </c>
      <c r="Z70" s="25">
        <f t="shared" si="76"/>
        <v>28.266588050205137</v>
      </c>
      <c r="AA70" s="26">
        <f t="shared" si="77"/>
        <v>0.6014167670256413</v>
      </c>
    </row>
    <row r="71" spans="1:27" ht="12.75">
      <c r="A71" s="8">
        <f t="shared" si="51"/>
        <v>51</v>
      </c>
      <c r="B71" s="11">
        <f t="shared" si="52"/>
        <v>2.2583179581272432</v>
      </c>
      <c r="C71" s="34">
        <f t="shared" si="53"/>
        <v>44.280744277004764</v>
      </c>
      <c r="D71" s="13">
        <f t="shared" si="54"/>
        <v>2.5248762345905194</v>
      </c>
      <c r="E71" s="35">
        <f t="shared" si="55"/>
        <v>49.50737714883371</v>
      </c>
      <c r="F71" s="15">
        <f t="shared" si="56"/>
        <v>3.570714214271425</v>
      </c>
      <c r="G71" s="36">
        <f t="shared" si="57"/>
        <v>70.01400420140048</v>
      </c>
      <c r="H71" s="17">
        <f t="shared" si="58"/>
        <v>5.049752469181039</v>
      </c>
      <c r="I71" s="37">
        <f t="shared" si="59"/>
        <v>99.01475429766742</v>
      </c>
      <c r="J71" s="8">
        <f t="shared" si="60"/>
        <v>51</v>
      </c>
      <c r="K71" s="19">
        <f t="shared" si="61"/>
        <v>7.14142842854285</v>
      </c>
      <c r="L71" s="20">
        <f t="shared" si="62"/>
        <v>0.14002800840280097</v>
      </c>
      <c r="M71" s="21">
        <f t="shared" si="63"/>
        <v>10.099504938362077</v>
      </c>
      <c r="N71" s="22">
        <f t="shared" si="64"/>
        <v>0.19802950859533486</v>
      </c>
      <c r="O71" s="23">
        <f t="shared" si="65"/>
        <v>12.36931687685298</v>
      </c>
      <c r="P71" s="24">
        <f t="shared" si="66"/>
        <v>0.24253562503633297</v>
      </c>
      <c r="Q71" s="25">
        <f t="shared" si="67"/>
        <v>15.968719422671311</v>
      </c>
      <c r="R71" s="26">
        <f t="shared" si="68"/>
        <v>0.3131121455425747</v>
      </c>
      <c r="S71" s="8">
        <f t="shared" si="69"/>
        <v>51</v>
      </c>
      <c r="T71" s="19">
        <f t="shared" si="70"/>
        <v>22.58317958127243</v>
      </c>
      <c r="U71" s="20">
        <f t="shared" si="71"/>
        <v>0.44280744277004763</v>
      </c>
      <c r="V71" s="21">
        <f t="shared" si="72"/>
        <v>23.68543856465402</v>
      </c>
      <c r="W71" s="22">
        <f t="shared" si="73"/>
        <v>0.464420364012824</v>
      </c>
      <c r="X71" s="23">
        <f t="shared" si="74"/>
        <v>27.65863337187866</v>
      </c>
      <c r="Y71" s="24">
        <f t="shared" si="75"/>
        <v>0.5423261445466404</v>
      </c>
      <c r="Z71" s="25">
        <f t="shared" si="76"/>
        <v>29.444863728670914</v>
      </c>
      <c r="AA71" s="26">
        <f t="shared" si="77"/>
        <v>0.5773502691896257</v>
      </c>
    </row>
    <row r="72" spans="1:27" ht="12.75">
      <c r="A72" s="8">
        <f t="shared" si="51"/>
        <v>56.00000000000001</v>
      </c>
      <c r="B72" s="11">
        <f t="shared" si="52"/>
        <v>2.366431913239847</v>
      </c>
      <c r="C72" s="34">
        <f t="shared" si="53"/>
        <v>42.25771273642582</v>
      </c>
      <c r="D72" s="13">
        <f t="shared" si="54"/>
        <v>2.6457513110645907</v>
      </c>
      <c r="E72" s="35">
        <f t="shared" si="55"/>
        <v>47.2455591261534</v>
      </c>
      <c r="F72" s="15">
        <f t="shared" si="56"/>
        <v>3.7416573867739418</v>
      </c>
      <c r="G72" s="36">
        <f t="shared" si="57"/>
        <v>66.8153104781061</v>
      </c>
      <c r="H72" s="17">
        <f t="shared" si="58"/>
        <v>5.291502622129181</v>
      </c>
      <c r="I72" s="37">
        <f t="shared" si="59"/>
        <v>94.4911182523068</v>
      </c>
      <c r="J72" s="8">
        <f t="shared" si="60"/>
        <v>56.00000000000001</v>
      </c>
      <c r="K72" s="19">
        <f t="shared" si="61"/>
        <v>7.4833147735478835</v>
      </c>
      <c r="L72" s="20">
        <f t="shared" si="62"/>
        <v>0.1336306209562122</v>
      </c>
      <c r="M72" s="21">
        <f t="shared" si="63"/>
        <v>10.583005244258363</v>
      </c>
      <c r="N72" s="22">
        <f t="shared" si="64"/>
        <v>0.1889822365046136</v>
      </c>
      <c r="O72" s="23">
        <f t="shared" si="65"/>
        <v>12.96148139681572</v>
      </c>
      <c r="P72" s="24">
        <f t="shared" si="66"/>
        <v>0.23145502494313785</v>
      </c>
      <c r="Q72" s="25">
        <f t="shared" si="67"/>
        <v>16.73320053068151</v>
      </c>
      <c r="R72" s="26">
        <f t="shared" si="68"/>
        <v>0.2988071523335984</v>
      </c>
      <c r="S72" s="8">
        <f t="shared" si="69"/>
        <v>56.00000000000001</v>
      </c>
      <c r="T72" s="19">
        <f t="shared" si="70"/>
        <v>23.664319132398468</v>
      </c>
      <c r="U72" s="20">
        <f t="shared" si="71"/>
        <v>0.4225771273642583</v>
      </c>
      <c r="V72" s="21">
        <f t="shared" si="72"/>
        <v>24.819347291981714</v>
      </c>
      <c r="W72" s="22">
        <f t="shared" si="73"/>
        <v>0.4432026302139591</v>
      </c>
      <c r="X72" s="23">
        <f t="shared" si="74"/>
        <v>28.98275349237888</v>
      </c>
      <c r="Y72" s="24">
        <f t="shared" si="75"/>
        <v>0.5175491695067657</v>
      </c>
      <c r="Z72" s="25">
        <f t="shared" si="76"/>
        <v>30.854497241083028</v>
      </c>
      <c r="AA72" s="26">
        <f t="shared" si="77"/>
        <v>0.5509731650193397</v>
      </c>
    </row>
    <row r="73" spans="1:27" ht="12.75">
      <c r="A73" s="8">
        <f t="shared" si="51"/>
        <v>62</v>
      </c>
      <c r="B73" s="11">
        <f t="shared" si="52"/>
        <v>2.4899799195977463</v>
      </c>
      <c r="C73" s="34">
        <f t="shared" si="53"/>
        <v>40.16096644512494</v>
      </c>
      <c r="D73" s="13">
        <f t="shared" si="54"/>
        <v>2.7838821814150108</v>
      </c>
      <c r="E73" s="35">
        <f t="shared" si="55"/>
        <v>44.90132550669373</v>
      </c>
      <c r="F73" s="15">
        <f t="shared" si="56"/>
        <v>3.9370039370059056</v>
      </c>
      <c r="G73" s="36">
        <f t="shared" si="57"/>
        <v>63.50006350009525</v>
      </c>
      <c r="H73" s="17">
        <f t="shared" si="58"/>
        <v>5.5677643628300215</v>
      </c>
      <c r="I73" s="37">
        <f t="shared" si="59"/>
        <v>89.80265101338746</v>
      </c>
      <c r="J73" s="8">
        <f t="shared" si="60"/>
        <v>62</v>
      </c>
      <c r="K73" s="19">
        <f t="shared" si="61"/>
        <v>7.874007874011811</v>
      </c>
      <c r="L73" s="20">
        <f t="shared" si="62"/>
        <v>0.1270001270001905</v>
      </c>
      <c r="M73" s="21">
        <f t="shared" si="63"/>
        <v>11.135528725660043</v>
      </c>
      <c r="N73" s="22">
        <f t="shared" si="64"/>
        <v>0.1796053020267749</v>
      </c>
      <c r="O73" s="23">
        <f t="shared" si="65"/>
        <v>13.638181696985855</v>
      </c>
      <c r="P73" s="24">
        <f t="shared" si="66"/>
        <v>0.21997067253202993</v>
      </c>
      <c r="Q73" s="25">
        <f t="shared" si="67"/>
        <v>17.60681686165901</v>
      </c>
      <c r="R73" s="26">
        <f t="shared" si="68"/>
        <v>0.2839809171235324</v>
      </c>
      <c r="S73" s="8">
        <f t="shared" si="69"/>
        <v>62</v>
      </c>
      <c r="T73" s="19">
        <f t="shared" si="70"/>
        <v>24.899799195977465</v>
      </c>
      <c r="U73" s="20">
        <f t="shared" si="71"/>
        <v>0.4016096644512494</v>
      </c>
      <c r="V73" s="21">
        <f t="shared" si="72"/>
        <v>26.115129714401192</v>
      </c>
      <c r="W73" s="22">
        <f t="shared" si="73"/>
        <v>0.421211769587116</v>
      </c>
      <c r="X73" s="23">
        <f t="shared" si="74"/>
        <v>30.495901363953813</v>
      </c>
      <c r="Y73" s="24">
        <f t="shared" si="75"/>
        <v>0.4918693768379647</v>
      </c>
      <c r="Z73" s="25">
        <f t="shared" si="76"/>
        <v>32.46536616149585</v>
      </c>
      <c r="AA73" s="26">
        <f t="shared" si="77"/>
        <v>0.5236349380886428</v>
      </c>
    </row>
    <row r="74" spans="1:27" ht="12.75">
      <c r="A74" s="8">
        <f t="shared" si="51"/>
        <v>68</v>
      </c>
      <c r="B74" s="11">
        <f t="shared" si="52"/>
        <v>2.6076809620810595</v>
      </c>
      <c r="C74" s="34">
        <f t="shared" si="53"/>
        <v>38.34824944236853</v>
      </c>
      <c r="D74" s="13">
        <f t="shared" si="54"/>
        <v>2.9154759474226504</v>
      </c>
      <c r="E74" s="35">
        <f t="shared" si="55"/>
        <v>42.874646285627215</v>
      </c>
      <c r="F74" s="15">
        <f t="shared" si="56"/>
        <v>4.123105625617661</v>
      </c>
      <c r="G74" s="36">
        <f t="shared" si="57"/>
        <v>60.63390625908324</v>
      </c>
      <c r="H74" s="17">
        <f t="shared" si="58"/>
        <v>5.830951894845301</v>
      </c>
      <c r="I74" s="37">
        <f t="shared" si="59"/>
        <v>85.74929257125443</v>
      </c>
      <c r="J74" s="8">
        <f t="shared" si="60"/>
        <v>68</v>
      </c>
      <c r="K74" s="19">
        <f t="shared" si="61"/>
        <v>8.246211251235321</v>
      </c>
      <c r="L74" s="20">
        <f t="shared" si="62"/>
        <v>0.12126781251816648</v>
      </c>
      <c r="M74" s="21">
        <f t="shared" si="63"/>
        <v>11.661903789690601</v>
      </c>
      <c r="N74" s="22">
        <f t="shared" si="64"/>
        <v>0.17149858514250885</v>
      </c>
      <c r="O74" s="23">
        <f t="shared" si="65"/>
        <v>14.2828568570857</v>
      </c>
      <c r="P74" s="24">
        <f t="shared" si="66"/>
        <v>0.21004201260420147</v>
      </c>
      <c r="Q74" s="25">
        <f t="shared" si="67"/>
        <v>18.439088914585774</v>
      </c>
      <c r="R74" s="26">
        <f t="shared" si="68"/>
        <v>0.2711630722733202</v>
      </c>
      <c r="S74" s="8">
        <f t="shared" si="69"/>
        <v>68</v>
      </c>
      <c r="T74" s="19">
        <f t="shared" si="70"/>
        <v>26.076809620810597</v>
      </c>
      <c r="U74" s="20">
        <f t="shared" si="71"/>
        <v>0.3834824944236852</v>
      </c>
      <c r="V74" s="21">
        <f t="shared" si="72"/>
        <v>27.349588662354687</v>
      </c>
      <c r="W74" s="22">
        <f t="shared" si="73"/>
        <v>0.40219983326992187</v>
      </c>
      <c r="X74" s="23">
        <f t="shared" si="74"/>
        <v>31.937438845342623</v>
      </c>
      <c r="Y74" s="24">
        <f t="shared" si="75"/>
        <v>0.46966821831386213</v>
      </c>
      <c r="Z74" s="25">
        <f t="shared" si="76"/>
        <v>34</v>
      </c>
      <c r="AA74" s="26">
        <f t="shared" si="77"/>
        <v>0.5</v>
      </c>
    </row>
    <row r="75" spans="1:27" ht="12.75">
      <c r="A75" s="8">
        <f t="shared" si="51"/>
        <v>75</v>
      </c>
      <c r="B75" s="11">
        <f t="shared" si="52"/>
        <v>2.7386127875258306</v>
      </c>
      <c r="C75" s="34">
        <f t="shared" si="53"/>
        <v>36.51483716701108</v>
      </c>
      <c r="D75" s="13">
        <f t="shared" si="54"/>
        <v>3.0618621784789726</v>
      </c>
      <c r="E75" s="35">
        <f t="shared" si="55"/>
        <v>40.824829046386306</v>
      </c>
      <c r="F75" s="15">
        <f t="shared" si="56"/>
        <v>4.330127018922194</v>
      </c>
      <c r="G75" s="36">
        <f t="shared" si="57"/>
        <v>57.73502691896258</v>
      </c>
      <c r="H75" s="17">
        <f t="shared" si="58"/>
        <v>6.123724356957945</v>
      </c>
      <c r="I75" s="37">
        <f t="shared" si="59"/>
        <v>81.64965809277261</v>
      </c>
      <c r="J75" s="8">
        <f t="shared" si="60"/>
        <v>75</v>
      </c>
      <c r="K75" s="19">
        <f t="shared" si="61"/>
        <v>8.660254037844387</v>
      </c>
      <c r="L75" s="20">
        <f t="shared" si="62"/>
        <v>0.11547005383792516</v>
      </c>
      <c r="M75" s="21">
        <f t="shared" si="63"/>
        <v>12.24744871391589</v>
      </c>
      <c r="N75" s="22">
        <f t="shared" si="64"/>
        <v>0.16329931618554522</v>
      </c>
      <c r="O75" s="23">
        <f t="shared" si="65"/>
        <v>15</v>
      </c>
      <c r="P75" s="24">
        <f t="shared" si="66"/>
        <v>0.2</v>
      </c>
      <c r="Q75" s="25">
        <f t="shared" si="67"/>
        <v>19.364916731037084</v>
      </c>
      <c r="R75" s="26">
        <f t="shared" si="68"/>
        <v>0.2581988897471611</v>
      </c>
      <c r="S75" s="8">
        <f t="shared" si="69"/>
        <v>75</v>
      </c>
      <c r="T75" s="19">
        <f t="shared" si="70"/>
        <v>27.386127875258307</v>
      </c>
      <c r="U75" s="20">
        <f t="shared" si="71"/>
        <v>0.3651483716701107</v>
      </c>
      <c r="V75" s="21">
        <f t="shared" si="72"/>
        <v>28.722813232690143</v>
      </c>
      <c r="W75" s="22">
        <f t="shared" si="73"/>
        <v>0.38297084310253526</v>
      </c>
      <c r="X75" s="23">
        <f t="shared" si="74"/>
        <v>33.54101966249684</v>
      </c>
      <c r="Y75" s="24">
        <f t="shared" si="75"/>
        <v>0.4472135954999579</v>
      </c>
      <c r="Z75" s="25">
        <f t="shared" si="76"/>
        <v>35.70714214271425</v>
      </c>
      <c r="AA75" s="26">
        <f t="shared" si="77"/>
        <v>0.4760952285695233</v>
      </c>
    </row>
    <row r="76" spans="1:27" ht="12.75">
      <c r="A76" s="8">
        <f t="shared" si="51"/>
        <v>82</v>
      </c>
      <c r="B76" s="11">
        <f t="shared" si="52"/>
        <v>2.863564212655271</v>
      </c>
      <c r="C76" s="34">
        <f t="shared" si="53"/>
        <v>34.92151478847891</v>
      </c>
      <c r="D76" s="13">
        <f t="shared" si="54"/>
        <v>3.2015621187164243</v>
      </c>
      <c r="E76" s="35">
        <f t="shared" si="55"/>
        <v>39.04344047215152</v>
      </c>
      <c r="F76" s="15">
        <f t="shared" si="56"/>
        <v>4.527692569068709</v>
      </c>
      <c r="G76" s="36">
        <f t="shared" si="57"/>
        <v>55.21576303742327</v>
      </c>
      <c r="H76" s="17">
        <f t="shared" si="58"/>
        <v>6.4031242374328485</v>
      </c>
      <c r="I76" s="37">
        <f t="shared" si="59"/>
        <v>78.08688094430303</v>
      </c>
      <c r="J76" s="8">
        <f t="shared" si="60"/>
        <v>82</v>
      </c>
      <c r="K76" s="19">
        <f t="shared" si="61"/>
        <v>9.055385138137417</v>
      </c>
      <c r="L76" s="20">
        <f t="shared" si="62"/>
        <v>0.11043152607484655</v>
      </c>
      <c r="M76" s="21">
        <f t="shared" si="63"/>
        <v>12.806248474865697</v>
      </c>
      <c r="N76" s="22">
        <f t="shared" si="64"/>
        <v>0.15617376188860607</v>
      </c>
      <c r="O76" s="23">
        <f t="shared" si="65"/>
        <v>15.684387141358123</v>
      </c>
      <c r="P76" s="24">
        <f t="shared" si="66"/>
        <v>0.19127301391900148</v>
      </c>
      <c r="Q76" s="25">
        <f t="shared" si="67"/>
        <v>20.248456731316587</v>
      </c>
      <c r="R76" s="26">
        <f t="shared" si="68"/>
        <v>0.2469323991623974</v>
      </c>
      <c r="S76" s="8">
        <f t="shared" si="69"/>
        <v>82</v>
      </c>
      <c r="T76" s="19">
        <f t="shared" si="70"/>
        <v>28.635642126552707</v>
      </c>
      <c r="U76" s="20">
        <f t="shared" si="71"/>
        <v>0.3492151478847891</v>
      </c>
      <c r="V76" s="21">
        <f t="shared" si="72"/>
        <v>30.033314835362415</v>
      </c>
      <c r="W76" s="22">
        <f t="shared" si="73"/>
        <v>0.3662599370166148</v>
      </c>
      <c r="X76" s="23">
        <f t="shared" si="74"/>
        <v>35.07135583350036</v>
      </c>
      <c r="Y76" s="24">
        <f t="shared" si="75"/>
        <v>0.42769946138415077</v>
      </c>
      <c r="Z76" s="25">
        <f t="shared" si="76"/>
        <v>37.33630940518894</v>
      </c>
      <c r="AA76" s="26">
        <f t="shared" si="77"/>
        <v>0.45532084640474313</v>
      </c>
    </row>
    <row r="77" spans="1:27" ht="12.75">
      <c r="A77" s="8">
        <f t="shared" si="51"/>
        <v>91</v>
      </c>
      <c r="B77" s="11">
        <f t="shared" si="52"/>
        <v>3.0166206257996713</v>
      </c>
      <c r="C77" s="34">
        <f t="shared" si="53"/>
        <v>33.14967720658979</v>
      </c>
      <c r="D77" s="13">
        <f t="shared" si="54"/>
        <v>3.3726843908080104</v>
      </c>
      <c r="E77" s="35">
        <f t="shared" si="55"/>
        <v>37.06246583305506</v>
      </c>
      <c r="F77" s="15">
        <f t="shared" si="56"/>
        <v>4.769696007084728</v>
      </c>
      <c r="G77" s="36">
        <f t="shared" si="57"/>
        <v>52.41424183609592</v>
      </c>
      <c r="H77" s="17">
        <f t="shared" si="58"/>
        <v>6.745368781616021</v>
      </c>
      <c r="I77" s="37">
        <f t="shared" si="59"/>
        <v>74.12493166611011</v>
      </c>
      <c r="J77" s="8">
        <f t="shared" si="60"/>
        <v>91</v>
      </c>
      <c r="K77" s="19">
        <f t="shared" si="61"/>
        <v>9.539392014169456</v>
      </c>
      <c r="L77" s="20">
        <f t="shared" si="62"/>
        <v>0.10482848367219183</v>
      </c>
      <c r="M77" s="21">
        <f t="shared" si="63"/>
        <v>13.490737563232042</v>
      </c>
      <c r="N77" s="22">
        <f t="shared" si="64"/>
        <v>0.14824986333222023</v>
      </c>
      <c r="O77" s="23">
        <f t="shared" si="65"/>
        <v>16.522711641858304</v>
      </c>
      <c r="P77" s="24">
        <f t="shared" si="66"/>
        <v>0.18156825980064073</v>
      </c>
      <c r="Q77" s="25">
        <f t="shared" si="67"/>
        <v>21.330729007701542</v>
      </c>
      <c r="R77" s="26">
        <f t="shared" si="68"/>
        <v>0.2344036154692477</v>
      </c>
      <c r="S77" s="8">
        <f t="shared" si="69"/>
        <v>91</v>
      </c>
      <c r="T77" s="19">
        <f t="shared" si="70"/>
        <v>30.166206257996713</v>
      </c>
      <c r="U77" s="20">
        <f t="shared" si="71"/>
        <v>0.33149677206589795</v>
      </c>
      <c r="V77" s="21">
        <f t="shared" si="72"/>
        <v>31.63858403911275</v>
      </c>
      <c r="W77" s="22">
        <f t="shared" si="73"/>
        <v>0.3476767476825577</v>
      </c>
      <c r="X77" s="23">
        <f t="shared" si="74"/>
        <v>36.945906403822335</v>
      </c>
      <c r="Y77" s="24">
        <f t="shared" si="75"/>
        <v>0.40599897147057507</v>
      </c>
      <c r="Z77" s="25">
        <f t="shared" si="76"/>
        <v>39.331920878594275</v>
      </c>
      <c r="AA77" s="26">
        <f t="shared" si="77"/>
        <v>0.4322189107537832</v>
      </c>
    </row>
    <row r="78" spans="1:27" s="32" customFormat="1" ht="12.75">
      <c r="A78" s="38"/>
      <c r="B78" s="28"/>
      <c r="C78" s="39"/>
      <c r="D78" s="28"/>
      <c r="E78" s="39"/>
      <c r="F78" s="28"/>
      <c r="G78" s="39"/>
      <c r="H78" s="28"/>
      <c r="I78" s="39"/>
      <c r="J78" s="38"/>
      <c r="K78" s="30"/>
      <c r="L78" s="31"/>
      <c r="M78" s="30"/>
      <c r="N78" s="31"/>
      <c r="O78" s="30"/>
      <c r="P78" s="31"/>
      <c r="Q78" s="30"/>
      <c r="R78" s="31"/>
      <c r="S78" s="38"/>
      <c r="T78" s="30"/>
      <c r="U78" s="31"/>
      <c r="V78" s="30"/>
      <c r="W78" s="31"/>
      <c r="X78" s="30"/>
      <c r="Y78" s="31"/>
      <c r="Z78" s="30"/>
      <c r="AA78" s="31"/>
    </row>
    <row r="79" spans="1:27" ht="12.75">
      <c r="A79" s="8">
        <f aca="true" t="shared" si="78" ref="A79:A102">A54*10</f>
        <v>100</v>
      </c>
      <c r="B79" s="11">
        <f aca="true" t="shared" si="79" ref="B79:B102">SQRT(A79*0.1)</f>
        <v>3.1622776601683795</v>
      </c>
      <c r="C79" s="34">
        <f aca="true" t="shared" si="80" ref="C79:C102">SQRT(0.1/A79)*1000</f>
        <v>31.622776601683793</v>
      </c>
      <c r="D79" s="13">
        <f aca="true" t="shared" si="81" ref="D79:D102">SQRT(A79*0.125)</f>
        <v>3.5355339059327378</v>
      </c>
      <c r="E79" s="35">
        <f aca="true" t="shared" si="82" ref="E79:E102">SQRT(0.125/A79)*1000</f>
        <v>35.35533905932738</v>
      </c>
      <c r="F79" s="15">
        <f aca="true" t="shared" si="83" ref="F79:F102">SQRT(A79*0.25)</f>
        <v>5</v>
      </c>
      <c r="G79" s="36">
        <f aca="true" t="shared" si="84" ref="G79:G102">SQRT(0.25/A79)*1000</f>
        <v>50</v>
      </c>
      <c r="H79" s="17">
        <f aca="true" t="shared" si="85" ref="H79:H102">SQRT(A79*0.5)</f>
        <v>7.0710678118654755</v>
      </c>
      <c r="I79" s="37">
        <f aca="true" t="shared" si="86" ref="I79:I102">SQRT(0.5/A79)*1000</f>
        <v>70.71067811865476</v>
      </c>
      <c r="J79" s="8">
        <f aca="true" t="shared" si="87" ref="J79:J102">J54*10</f>
        <v>100</v>
      </c>
      <c r="K79" s="19">
        <f aca="true" t="shared" si="88" ref="K79:K102">SQRT(J79)</f>
        <v>10</v>
      </c>
      <c r="L79" s="20">
        <f aca="true" t="shared" si="89" ref="L79:L102">SQRT(1/J79)</f>
        <v>0.1</v>
      </c>
      <c r="M79" s="21">
        <f aca="true" t="shared" si="90" ref="M79:M102">SQRT(J79*2)</f>
        <v>14.142135623730951</v>
      </c>
      <c r="N79" s="22">
        <f aca="true" t="shared" si="91" ref="N79:N102">SQRT(2/J79)</f>
        <v>0.1414213562373095</v>
      </c>
      <c r="O79" s="23">
        <f aca="true" t="shared" si="92" ref="O79:O102">SQRT(J79*3)</f>
        <v>17.320508075688775</v>
      </c>
      <c r="P79" s="24">
        <f aca="true" t="shared" si="93" ref="P79:P102">SQRT(3/J79)</f>
        <v>0.17320508075688773</v>
      </c>
      <c r="Q79" s="25">
        <f aca="true" t="shared" si="94" ref="Q79:Q102">SQRT(J79*5)</f>
        <v>22.360679774997898</v>
      </c>
      <c r="R79" s="26">
        <f aca="true" t="shared" si="95" ref="R79:R102">SQRT(5/J79)</f>
        <v>0.22360679774997896</v>
      </c>
      <c r="S79" s="8">
        <f aca="true" t="shared" si="96" ref="S79:S102">S54*10</f>
        <v>100</v>
      </c>
      <c r="T79" s="19">
        <f aca="true" t="shared" si="97" ref="T79:T102">SQRT(S79*10)</f>
        <v>31.622776601683793</v>
      </c>
      <c r="U79" s="20">
        <f aca="true" t="shared" si="98" ref="U79:U102">SQRT(10/S79)</f>
        <v>0.31622776601683794</v>
      </c>
      <c r="V79" s="21">
        <f aca="true" t="shared" si="99" ref="V79:V102">SQRT(S79*11)</f>
        <v>33.166247903554</v>
      </c>
      <c r="W79" s="22">
        <f aca="true" t="shared" si="100" ref="W79:W102">SQRT(11/S79)</f>
        <v>0.33166247903553997</v>
      </c>
      <c r="X79" s="23">
        <f aca="true" t="shared" si="101" ref="X79:X102">SQRT(S79*15)</f>
        <v>38.72983346207417</v>
      </c>
      <c r="Y79" s="24">
        <f aca="true" t="shared" si="102" ref="Y79:Y102">SQRT(15/S79)</f>
        <v>0.3872983346207417</v>
      </c>
      <c r="Z79" s="25">
        <f aca="true" t="shared" si="103" ref="Z79:Z102">SQRT(S79*17)</f>
        <v>41.23105625617661</v>
      </c>
      <c r="AA79" s="26">
        <f aca="true" t="shared" si="104" ref="AA79:AA102">SQRT(17/S79)</f>
        <v>0.41231056256176607</v>
      </c>
    </row>
    <row r="80" spans="1:27" ht="12.75">
      <c r="A80" s="8">
        <f t="shared" si="78"/>
        <v>110</v>
      </c>
      <c r="B80" s="11">
        <f t="shared" si="79"/>
        <v>3.3166247903554</v>
      </c>
      <c r="C80" s="34">
        <f t="shared" si="80"/>
        <v>30.15113445777636</v>
      </c>
      <c r="D80" s="13">
        <f t="shared" si="81"/>
        <v>3.7080992435478315</v>
      </c>
      <c r="E80" s="35">
        <f t="shared" si="82"/>
        <v>33.70999312316211</v>
      </c>
      <c r="F80" s="15">
        <f t="shared" si="83"/>
        <v>5.244044240850758</v>
      </c>
      <c r="G80" s="36">
        <f t="shared" si="84"/>
        <v>47.67312946227961</v>
      </c>
      <c r="H80" s="17">
        <f t="shared" si="85"/>
        <v>7.416198487095663</v>
      </c>
      <c r="I80" s="37">
        <f t="shared" si="86"/>
        <v>67.41998624632421</v>
      </c>
      <c r="J80" s="8">
        <f t="shared" si="87"/>
        <v>110</v>
      </c>
      <c r="K80" s="19">
        <f t="shared" si="88"/>
        <v>10.488088481701515</v>
      </c>
      <c r="L80" s="20">
        <f t="shared" si="89"/>
        <v>0.09534625892455922</v>
      </c>
      <c r="M80" s="21">
        <f t="shared" si="90"/>
        <v>14.832396974191326</v>
      </c>
      <c r="N80" s="22">
        <f t="shared" si="91"/>
        <v>0.13483997249264842</v>
      </c>
      <c r="O80" s="23">
        <f t="shared" si="92"/>
        <v>18.16590212458495</v>
      </c>
      <c r="P80" s="24">
        <f t="shared" si="93"/>
        <v>0.1651445647689541</v>
      </c>
      <c r="Q80" s="25">
        <f t="shared" si="94"/>
        <v>23.45207879911715</v>
      </c>
      <c r="R80" s="26">
        <f t="shared" si="95"/>
        <v>0.21320071635561044</v>
      </c>
      <c r="S80" s="8">
        <f t="shared" si="96"/>
        <v>110</v>
      </c>
      <c r="T80" s="19">
        <f t="shared" si="97"/>
        <v>33.166247903554</v>
      </c>
      <c r="U80" s="20">
        <f t="shared" si="98"/>
        <v>0.30151134457776363</v>
      </c>
      <c r="V80" s="21">
        <f t="shared" si="99"/>
        <v>34.785054261852174</v>
      </c>
      <c r="W80" s="22">
        <f t="shared" si="100"/>
        <v>0.31622776601683794</v>
      </c>
      <c r="X80" s="23">
        <f t="shared" si="101"/>
        <v>40.620192023179804</v>
      </c>
      <c r="Y80" s="24">
        <f t="shared" si="102"/>
        <v>0.3692744729379982</v>
      </c>
      <c r="Z80" s="25">
        <f t="shared" si="103"/>
        <v>43.243496620879306</v>
      </c>
      <c r="AA80" s="26">
        <f t="shared" si="104"/>
        <v>0.3931226965534482</v>
      </c>
    </row>
    <row r="81" spans="1:27" ht="12.75">
      <c r="A81" s="8">
        <f t="shared" si="78"/>
        <v>120</v>
      </c>
      <c r="B81" s="11">
        <f t="shared" si="79"/>
        <v>3.4641016151377544</v>
      </c>
      <c r="C81" s="34">
        <f t="shared" si="80"/>
        <v>28.86751345948129</v>
      </c>
      <c r="D81" s="13">
        <f t="shared" si="81"/>
        <v>3.872983346207417</v>
      </c>
      <c r="E81" s="35">
        <f t="shared" si="82"/>
        <v>32.27486121839514</v>
      </c>
      <c r="F81" s="15">
        <f t="shared" si="83"/>
        <v>5.477225575051661</v>
      </c>
      <c r="G81" s="36">
        <f t="shared" si="84"/>
        <v>45.643546458763836</v>
      </c>
      <c r="H81" s="17">
        <f t="shared" si="85"/>
        <v>7.745966692414834</v>
      </c>
      <c r="I81" s="37">
        <f t="shared" si="86"/>
        <v>64.54972243679028</v>
      </c>
      <c r="J81" s="8">
        <f t="shared" si="87"/>
        <v>120</v>
      </c>
      <c r="K81" s="19">
        <f t="shared" si="88"/>
        <v>10.954451150103322</v>
      </c>
      <c r="L81" s="20">
        <f t="shared" si="89"/>
        <v>0.09128709291752768</v>
      </c>
      <c r="M81" s="21">
        <f t="shared" si="90"/>
        <v>15.491933384829668</v>
      </c>
      <c r="N81" s="22">
        <f t="shared" si="91"/>
        <v>0.12909944487358055</v>
      </c>
      <c r="O81" s="23">
        <f t="shared" si="92"/>
        <v>18.973665961010276</v>
      </c>
      <c r="P81" s="24">
        <f t="shared" si="93"/>
        <v>0.15811388300841897</v>
      </c>
      <c r="Q81" s="25">
        <f t="shared" si="94"/>
        <v>24.49489742783178</v>
      </c>
      <c r="R81" s="26">
        <f t="shared" si="95"/>
        <v>0.2041241452319315</v>
      </c>
      <c r="S81" s="8">
        <f t="shared" si="96"/>
        <v>120</v>
      </c>
      <c r="T81" s="19">
        <f t="shared" si="97"/>
        <v>34.64101615137755</v>
      </c>
      <c r="U81" s="20">
        <f t="shared" si="98"/>
        <v>0.28867513459481287</v>
      </c>
      <c r="V81" s="21">
        <f t="shared" si="99"/>
        <v>36.3318042491699</v>
      </c>
      <c r="W81" s="22">
        <f t="shared" si="100"/>
        <v>0.30276503540974914</v>
      </c>
      <c r="X81" s="23">
        <f t="shared" si="101"/>
        <v>42.42640687119285</v>
      </c>
      <c r="Y81" s="24">
        <f t="shared" si="102"/>
        <v>0.3535533905932738</v>
      </c>
      <c r="Z81" s="25">
        <f t="shared" si="103"/>
        <v>45.16635916254486</v>
      </c>
      <c r="AA81" s="26">
        <f t="shared" si="104"/>
        <v>0.3763863263545405</v>
      </c>
    </row>
    <row r="82" spans="1:27" ht="12.75">
      <c r="A82" s="8">
        <f t="shared" si="78"/>
        <v>130</v>
      </c>
      <c r="B82" s="11">
        <f t="shared" si="79"/>
        <v>3.605551275463989</v>
      </c>
      <c r="C82" s="34">
        <f t="shared" si="80"/>
        <v>27.735009811261456</v>
      </c>
      <c r="D82" s="13">
        <f t="shared" si="81"/>
        <v>4.031128874149275</v>
      </c>
      <c r="E82" s="35">
        <f t="shared" si="82"/>
        <v>31.008683647302114</v>
      </c>
      <c r="F82" s="15">
        <f t="shared" si="83"/>
        <v>5.70087712549569</v>
      </c>
      <c r="G82" s="36">
        <f t="shared" si="84"/>
        <v>43.85290096535146</v>
      </c>
      <c r="H82" s="17">
        <f t="shared" si="85"/>
        <v>8.06225774829855</v>
      </c>
      <c r="I82" s="37">
        <f t="shared" si="86"/>
        <v>62.01736729460423</v>
      </c>
      <c r="J82" s="8">
        <f t="shared" si="87"/>
        <v>130</v>
      </c>
      <c r="K82" s="19">
        <f t="shared" si="88"/>
        <v>11.40175425099138</v>
      </c>
      <c r="L82" s="20">
        <f t="shared" si="89"/>
        <v>0.08770580193070292</v>
      </c>
      <c r="M82" s="21">
        <f t="shared" si="90"/>
        <v>16.1245154965971</v>
      </c>
      <c r="N82" s="22">
        <f t="shared" si="91"/>
        <v>0.12403473458920845</v>
      </c>
      <c r="O82" s="23">
        <f t="shared" si="92"/>
        <v>19.748417658131498</v>
      </c>
      <c r="P82" s="24">
        <f t="shared" si="93"/>
        <v>0.15191090506255</v>
      </c>
      <c r="Q82" s="25">
        <f t="shared" si="94"/>
        <v>25.495097567963924</v>
      </c>
      <c r="R82" s="26">
        <f t="shared" si="95"/>
        <v>0.19611613513818404</v>
      </c>
      <c r="S82" s="8">
        <f t="shared" si="96"/>
        <v>130</v>
      </c>
      <c r="T82" s="19">
        <f t="shared" si="97"/>
        <v>36.05551275463989</v>
      </c>
      <c r="U82" s="20">
        <f t="shared" si="98"/>
        <v>0.2773500981126146</v>
      </c>
      <c r="V82" s="21">
        <f t="shared" si="99"/>
        <v>37.815340802378074</v>
      </c>
      <c r="W82" s="22">
        <f t="shared" si="100"/>
        <v>0.2908872369413698</v>
      </c>
      <c r="X82" s="23">
        <f t="shared" si="101"/>
        <v>44.15880433163923</v>
      </c>
      <c r="Y82" s="24">
        <f t="shared" si="102"/>
        <v>0.3396831102433787</v>
      </c>
      <c r="Z82" s="25">
        <f t="shared" si="103"/>
        <v>47.01063709417264</v>
      </c>
      <c r="AA82" s="26">
        <f t="shared" si="104"/>
        <v>0.3616202853397895</v>
      </c>
    </row>
    <row r="83" spans="1:27" ht="12.75">
      <c r="A83" s="8">
        <f t="shared" si="78"/>
        <v>150</v>
      </c>
      <c r="B83" s="11">
        <f t="shared" si="79"/>
        <v>3.872983346207417</v>
      </c>
      <c r="C83" s="34">
        <f t="shared" si="80"/>
        <v>25.81988897471611</v>
      </c>
      <c r="D83" s="13">
        <f t="shared" si="81"/>
        <v>4.330127018922194</v>
      </c>
      <c r="E83" s="35">
        <f t="shared" si="82"/>
        <v>28.86751345948129</v>
      </c>
      <c r="F83" s="15">
        <f t="shared" si="83"/>
        <v>6.123724356957945</v>
      </c>
      <c r="G83" s="36">
        <f t="shared" si="84"/>
        <v>40.824829046386306</v>
      </c>
      <c r="H83" s="17">
        <f t="shared" si="85"/>
        <v>8.660254037844387</v>
      </c>
      <c r="I83" s="37">
        <f t="shared" si="86"/>
        <v>57.73502691896258</v>
      </c>
      <c r="J83" s="8">
        <f t="shared" si="87"/>
        <v>150</v>
      </c>
      <c r="K83" s="19">
        <f t="shared" si="88"/>
        <v>12.24744871391589</v>
      </c>
      <c r="L83" s="20">
        <f t="shared" si="89"/>
        <v>0.08164965809277261</v>
      </c>
      <c r="M83" s="21">
        <f t="shared" si="90"/>
        <v>17.320508075688775</v>
      </c>
      <c r="N83" s="22">
        <f t="shared" si="91"/>
        <v>0.11547005383792516</v>
      </c>
      <c r="O83" s="23">
        <f t="shared" si="92"/>
        <v>21.213203435596427</v>
      </c>
      <c r="P83" s="24">
        <f t="shared" si="93"/>
        <v>0.1414213562373095</v>
      </c>
      <c r="Q83" s="25">
        <f t="shared" si="94"/>
        <v>27.386127875258307</v>
      </c>
      <c r="R83" s="26">
        <f t="shared" si="95"/>
        <v>0.18257418583505536</v>
      </c>
      <c r="S83" s="8">
        <f t="shared" si="96"/>
        <v>150</v>
      </c>
      <c r="T83" s="19">
        <f t="shared" si="97"/>
        <v>38.72983346207417</v>
      </c>
      <c r="U83" s="20">
        <f t="shared" si="98"/>
        <v>0.2581988897471611</v>
      </c>
      <c r="V83" s="21">
        <f t="shared" si="99"/>
        <v>40.620192023179804</v>
      </c>
      <c r="W83" s="22">
        <f t="shared" si="100"/>
        <v>0.27080128015453203</v>
      </c>
      <c r="X83" s="23">
        <f t="shared" si="101"/>
        <v>47.43416490252569</v>
      </c>
      <c r="Y83" s="24">
        <f t="shared" si="102"/>
        <v>0.31622776601683794</v>
      </c>
      <c r="Z83" s="25">
        <f t="shared" si="103"/>
        <v>50.49752469181039</v>
      </c>
      <c r="AA83" s="26">
        <f t="shared" si="104"/>
        <v>0.33665016461206926</v>
      </c>
    </row>
    <row r="84" spans="1:27" ht="12.75">
      <c r="A84" s="8">
        <f t="shared" si="78"/>
        <v>160</v>
      </c>
      <c r="B84" s="11">
        <f t="shared" si="79"/>
        <v>4</v>
      </c>
      <c r="C84" s="34">
        <f t="shared" si="80"/>
        <v>25</v>
      </c>
      <c r="D84" s="13">
        <f t="shared" si="81"/>
        <v>4.47213595499958</v>
      </c>
      <c r="E84" s="35">
        <f t="shared" si="82"/>
        <v>27.95084971874737</v>
      </c>
      <c r="F84" s="15">
        <f t="shared" si="83"/>
        <v>6.324555320336759</v>
      </c>
      <c r="G84" s="36">
        <f t="shared" si="84"/>
        <v>39.528470752104745</v>
      </c>
      <c r="H84" s="17">
        <f t="shared" si="85"/>
        <v>8.94427190999916</v>
      </c>
      <c r="I84" s="37">
        <f t="shared" si="86"/>
        <v>55.90169943749474</v>
      </c>
      <c r="J84" s="8">
        <f t="shared" si="87"/>
        <v>160</v>
      </c>
      <c r="K84" s="19">
        <f t="shared" si="88"/>
        <v>12.649110640673518</v>
      </c>
      <c r="L84" s="20">
        <f t="shared" si="89"/>
        <v>0.07905694150420949</v>
      </c>
      <c r="M84" s="21">
        <f t="shared" si="90"/>
        <v>17.88854381999832</v>
      </c>
      <c r="N84" s="22">
        <f t="shared" si="91"/>
        <v>0.11180339887498948</v>
      </c>
      <c r="O84" s="23">
        <f t="shared" si="92"/>
        <v>21.908902300206645</v>
      </c>
      <c r="P84" s="24">
        <f t="shared" si="93"/>
        <v>0.13693063937629152</v>
      </c>
      <c r="Q84" s="25">
        <f t="shared" si="94"/>
        <v>28.284271247461902</v>
      </c>
      <c r="R84" s="26">
        <f t="shared" si="95"/>
        <v>0.1767766952966369</v>
      </c>
      <c r="S84" s="8">
        <f t="shared" si="96"/>
        <v>160</v>
      </c>
      <c r="T84" s="19">
        <f t="shared" si="97"/>
        <v>40</v>
      </c>
      <c r="U84" s="20">
        <f t="shared" si="98"/>
        <v>0.25</v>
      </c>
      <c r="V84" s="21">
        <f t="shared" si="99"/>
        <v>41.95235392680606</v>
      </c>
      <c r="W84" s="22">
        <f t="shared" si="100"/>
        <v>0.2622022120425379</v>
      </c>
      <c r="X84" s="23">
        <f t="shared" si="101"/>
        <v>48.98979485566356</v>
      </c>
      <c r="Y84" s="24">
        <f t="shared" si="102"/>
        <v>0.30618621784789724</v>
      </c>
      <c r="Z84" s="25">
        <f t="shared" si="103"/>
        <v>52.15361924162119</v>
      </c>
      <c r="AA84" s="26">
        <f t="shared" si="104"/>
        <v>0.32596012026013244</v>
      </c>
    </row>
    <row r="85" spans="1:27" ht="12.75">
      <c r="A85" s="8">
        <f t="shared" si="78"/>
        <v>180</v>
      </c>
      <c r="B85" s="11">
        <f t="shared" si="79"/>
        <v>4.242640687119285</v>
      </c>
      <c r="C85" s="34">
        <f t="shared" si="80"/>
        <v>23.570226039551585</v>
      </c>
      <c r="D85" s="13">
        <f t="shared" si="81"/>
        <v>4.743416490252569</v>
      </c>
      <c r="E85" s="35">
        <f t="shared" si="82"/>
        <v>26.352313834736496</v>
      </c>
      <c r="F85" s="15">
        <f t="shared" si="83"/>
        <v>6.708203932499369</v>
      </c>
      <c r="G85" s="36">
        <f t="shared" si="84"/>
        <v>37.2677996249965</v>
      </c>
      <c r="H85" s="17">
        <f t="shared" si="85"/>
        <v>9.486832980505138</v>
      </c>
      <c r="I85" s="37">
        <f t="shared" si="86"/>
        <v>52.70462766947299</v>
      </c>
      <c r="J85" s="8">
        <f t="shared" si="87"/>
        <v>180</v>
      </c>
      <c r="K85" s="19">
        <f t="shared" si="88"/>
        <v>13.416407864998739</v>
      </c>
      <c r="L85" s="20">
        <f t="shared" si="89"/>
        <v>0.07453559924999299</v>
      </c>
      <c r="M85" s="21">
        <f t="shared" si="90"/>
        <v>18.973665961010276</v>
      </c>
      <c r="N85" s="22">
        <f t="shared" si="91"/>
        <v>0.10540925533894598</v>
      </c>
      <c r="O85" s="23">
        <f t="shared" si="92"/>
        <v>23.2379000772445</v>
      </c>
      <c r="P85" s="24">
        <f t="shared" si="93"/>
        <v>0.12909944487358055</v>
      </c>
      <c r="Q85" s="25">
        <f t="shared" si="94"/>
        <v>30</v>
      </c>
      <c r="R85" s="26">
        <f t="shared" si="95"/>
        <v>0.16666666666666666</v>
      </c>
      <c r="S85" s="8">
        <f t="shared" si="96"/>
        <v>180</v>
      </c>
      <c r="T85" s="19">
        <f t="shared" si="97"/>
        <v>42.42640687119285</v>
      </c>
      <c r="U85" s="20">
        <f t="shared" si="98"/>
        <v>0.23570226039551584</v>
      </c>
      <c r="V85" s="21">
        <f t="shared" si="99"/>
        <v>44.49719092257398</v>
      </c>
      <c r="W85" s="22">
        <f t="shared" si="100"/>
        <v>0.2472066162365221</v>
      </c>
      <c r="X85" s="23">
        <f t="shared" si="101"/>
        <v>51.96152422706632</v>
      </c>
      <c r="Y85" s="24">
        <f t="shared" si="102"/>
        <v>0.28867513459481287</v>
      </c>
      <c r="Z85" s="25">
        <f t="shared" si="103"/>
        <v>55.31726674375732</v>
      </c>
      <c r="AA85" s="26">
        <f t="shared" si="104"/>
        <v>0.3073181485764296</v>
      </c>
    </row>
    <row r="86" spans="1:27" ht="12.75">
      <c r="A86" s="8">
        <f t="shared" si="78"/>
        <v>200</v>
      </c>
      <c r="B86" s="11">
        <f t="shared" si="79"/>
        <v>4.47213595499958</v>
      </c>
      <c r="C86" s="34">
        <f t="shared" si="80"/>
        <v>22.360679774997898</v>
      </c>
      <c r="D86" s="13">
        <f t="shared" si="81"/>
        <v>5</v>
      </c>
      <c r="E86" s="35">
        <f t="shared" si="82"/>
        <v>25</v>
      </c>
      <c r="F86" s="15">
        <f t="shared" si="83"/>
        <v>7.0710678118654755</v>
      </c>
      <c r="G86" s="36">
        <f t="shared" si="84"/>
        <v>35.35533905932738</v>
      </c>
      <c r="H86" s="17">
        <f t="shared" si="85"/>
        <v>10</v>
      </c>
      <c r="I86" s="37">
        <f t="shared" si="86"/>
        <v>50</v>
      </c>
      <c r="J86" s="8">
        <f t="shared" si="87"/>
        <v>200</v>
      </c>
      <c r="K86" s="19">
        <f t="shared" si="88"/>
        <v>14.142135623730951</v>
      </c>
      <c r="L86" s="20">
        <f t="shared" si="89"/>
        <v>0.07071067811865475</v>
      </c>
      <c r="M86" s="21">
        <f t="shared" si="90"/>
        <v>20</v>
      </c>
      <c r="N86" s="22">
        <f t="shared" si="91"/>
        <v>0.1</v>
      </c>
      <c r="O86" s="23">
        <f t="shared" si="92"/>
        <v>24.49489742783178</v>
      </c>
      <c r="P86" s="24">
        <f t="shared" si="93"/>
        <v>0.1224744871391589</v>
      </c>
      <c r="Q86" s="25">
        <f t="shared" si="94"/>
        <v>31.622776601683793</v>
      </c>
      <c r="R86" s="26">
        <f t="shared" si="95"/>
        <v>0.15811388300841897</v>
      </c>
      <c r="S86" s="8">
        <f t="shared" si="96"/>
        <v>200</v>
      </c>
      <c r="T86" s="19">
        <f t="shared" si="97"/>
        <v>44.721359549995796</v>
      </c>
      <c r="U86" s="20">
        <f t="shared" si="98"/>
        <v>0.22360679774997896</v>
      </c>
      <c r="V86" s="21">
        <f t="shared" si="99"/>
        <v>46.9041575982343</v>
      </c>
      <c r="W86" s="22">
        <f t="shared" si="100"/>
        <v>0.2345207879911715</v>
      </c>
      <c r="X86" s="23">
        <f t="shared" si="101"/>
        <v>54.772255750516614</v>
      </c>
      <c r="Y86" s="24">
        <f t="shared" si="102"/>
        <v>0.27386127875258304</v>
      </c>
      <c r="Z86" s="25">
        <f t="shared" si="103"/>
        <v>58.309518948453004</v>
      </c>
      <c r="AA86" s="26">
        <f t="shared" si="104"/>
        <v>0.29154759474226505</v>
      </c>
    </row>
    <row r="87" spans="1:27" ht="12.75">
      <c r="A87" s="8">
        <f t="shared" si="78"/>
        <v>220</v>
      </c>
      <c r="B87" s="11">
        <f t="shared" si="79"/>
        <v>4.69041575982343</v>
      </c>
      <c r="C87" s="34">
        <f t="shared" si="80"/>
        <v>21.320071635561042</v>
      </c>
      <c r="D87" s="13">
        <f t="shared" si="81"/>
        <v>5.244044240850758</v>
      </c>
      <c r="E87" s="35">
        <f t="shared" si="82"/>
        <v>23.836564731139806</v>
      </c>
      <c r="F87" s="15">
        <f t="shared" si="83"/>
        <v>7.416198487095663</v>
      </c>
      <c r="G87" s="36">
        <f t="shared" si="84"/>
        <v>33.70999312316211</v>
      </c>
      <c r="H87" s="17">
        <f t="shared" si="85"/>
        <v>10.488088481701515</v>
      </c>
      <c r="I87" s="37">
        <f t="shared" si="86"/>
        <v>47.67312946227961</v>
      </c>
      <c r="J87" s="8">
        <f t="shared" si="87"/>
        <v>220</v>
      </c>
      <c r="K87" s="19">
        <f t="shared" si="88"/>
        <v>14.832396974191326</v>
      </c>
      <c r="L87" s="20">
        <f t="shared" si="89"/>
        <v>0.06741998624632421</v>
      </c>
      <c r="M87" s="21">
        <f t="shared" si="90"/>
        <v>20.97617696340303</v>
      </c>
      <c r="N87" s="22">
        <f t="shared" si="91"/>
        <v>0.09534625892455922</v>
      </c>
      <c r="O87" s="23">
        <f t="shared" si="92"/>
        <v>25.69046515733026</v>
      </c>
      <c r="P87" s="24">
        <f t="shared" si="93"/>
        <v>0.11677484162422844</v>
      </c>
      <c r="Q87" s="25">
        <f t="shared" si="94"/>
        <v>33.166247903554</v>
      </c>
      <c r="R87" s="26">
        <f t="shared" si="95"/>
        <v>0.15075567228888181</v>
      </c>
      <c r="S87" s="8">
        <f t="shared" si="96"/>
        <v>220</v>
      </c>
      <c r="T87" s="19">
        <f t="shared" si="97"/>
        <v>46.9041575982343</v>
      </c>
      <c r="U87" s="20">
        <f t="shared" si="98"/>
        <v>0.21320071635561044</v>
      </c>
      <c r="V87" s="21">
        <f t="shared" si="99"/>
        <v>49.193495504995376</v>
      </c>
      <c r="W87" s="22">
        <f t="shared" si="100"/>
        <v>0.22360679774997896</v>
      </c>
      <c r="X87" s="23">
        <f t="shared" si="101"/>
        <v>57.445626465380286</v>
      </c>
      <c r="Y87" s="24">
        <f t="shared" si="102"/>
        <v>0.26111648393354675</v>
      </c>
      <c r="Z87" s="25">
        <f t="shared" si="103"/>
        <v>61.155539405682624</v>
      </c>
      <c r="AA87" s="26">
        <f t="shared" si="104"/>
        <v>0.27797972457128467</v>
      </c>
    </row>
    <row r="88" spans="1:27" ht="12.75">
      <c r="A88" s="8">
        <f t="shared" si="78"/>
        <v>240</v>
      </c>
      <c r="B88" s="11">
        <f t="shared" si="79"/>
        <v>4.898979485566356</v>
      </c>
      <c r="C88" s="34">
        <f t="shared" si="80"/>
        <v>20.412414523193153</v>
      </c>
      <c r="D88" s="13">
        <f t="shared" si="81"/>
        <v>5.477225575051661</v>
      </c>
      <c r="E88" s="35">
        <f t="shared" si="82"/>
        <v>22.821773229381918</v>
      </c>
      <c r="F88" s="15">
        <f t="shared" si="83"/>
        <v>7.745966692414834</v>
      </c>
      <c r="G88" s="36">
        <f t="shared" si="84"/>
        <v>32.27486121839514</v>
      </c>
      <c r="H88" s="17">
        <f t="shared" si="85"/>
        <v>10.954451150103322</v>
      </c>
      <c r="I88" s="37">
        <f t="shared" si="86"/>
        <v>45.643546458763836</v>
      </c>
      <c r="J88" s="8">
        <f t="shared" si="87"/>
        <v>240</v>
      </c>
      <c r="K88" s="19">
        <f t="shared" si="88"/>
        <v>15.491933384829668</v>
      </c>
      <c r="L88" s="20">
        <f t="shared" si="89"/>
        <v>0.06454972243679027</v>
      </c>
      <c r="M88" s="21">
        <f t="shared" si="90"/>
        <v>21.908902300206645</v>
      </c>
      <c r="N88" s="22">
        <f t="shared" si="91"/>
        <v>0.09128709291752768</v>
      </c>
      <c r="O88" s="23">
        <f t="shared" si="92"/>
        <v>26.832815729997478</v>
      </c>
      <c r="P88" s="24">
        <f t="shared" si="93"/>
        <v>0.11180339887498948</v>
      </c>
      <c r="Q88" s="25">
        <f t="shared" si="94"/>
        <v>34.64101615137755</v>
      </c>
      <c r="R88" s="26">
        <f t="shared" si="95"/>
        <v>0.14433756729740643</v>
      </c>
      <c r="S88" s="8">
        <f t="shared" si="96"/>
        <v>240</v>
      </c>
      <c r="T88" s="19">
        <f t="shared" si="97"/>
        <v>48.98979485566356</v>
      </c>
      <c r="U88" s="20">
        <f t="shared" si="98"/>
        <v>0.2041241452319315</v>
      </c>
      <c r="V88" s="21">
        <f t="shared" si="99"/>
        <v>51.38093031466052</v>
      </c>
      <c r="W88" s="22">
        <f t="shared" si="100"/>
        <v>0.2140872096444188</v>
      </c>
      <c r="X88" s="23">
        <f t="shared" si="101"/>
        <v>60</v>
      </c>
      <c r="Y88" s="24">
        <f t="shared" si="102"/>
        <v>0.25</v>
      </c>
      <c r="Z88" s="25">
        <f t="shared" si="103"/>
        <v>63.874877690685246</v>
      </c>
      <c r="AA88" s="26">
        <f t="shared" si="104"/>
        <v>0.26614532371118854</v>
      </c>
    </row>
    <row r="89" spans="1:27" ht="12.75">
      <c r="A89" s="8">
        <f t="shared" si="78"/>
        <v>270</v>
      </c>
      <c r="B89" s="11">
        <f t="shared" si="79"/>
        <v>5.196152422706632</v>
      </c>
      <c r="C89" s="34">
        <f t="shared" si="80"/>
        <v>19.245008972987524</v>
      </c>
      <c r="D89" s="13">
        <f t="shared" si="81"/>
        <v>5.809475019311125</v>
      </c>
      <c r="E89" s="35">
        <f t="shared" si="82"/>
        <v>21.51657414559676</v>
      </c>
      <c r="F89" s="15">
        <f t="shared" si="83"/>
        <v>8.215838362577491</v>
      </c>
      <c r="G89" s="36">
        <f t="shared" si="84"/>
        <v>30.429030972509228</v>
      </c>
      <c r="H89" s="17">
        <f t="shared" si="85"/>
        <v>11.61895003862225</v>
      </c>
      <c r="I89" s="37">
        <f t="shared" si="86"/>
        <v>43.03314829119352</v>
      </c>
      <c r="J89" s="8">
        <f t="shared" si="87"/>
        <v>270</v>
      </c>
      <c r="K89" s="19">
        <f t="shared" si="88"/>
        <v>16.431676725154983</v>
      </c>
      <c r="L89" s="20">
        <f t="shared" si="89"/>
        <v>0.06085806194501846</v>
      </c>
      <c r="M89" s="21">
        <f t="shared" si="90"/>
        <v>23.2379000772445</v>
      </c>
      <c r="N89" s="22">
        <f t="shared" si="91"/>
        <v>0.08606629658238704</v>
      </c>
      <c r="O89" s="23">
        <f t="shared" si="92"/>
        <v>28.460498941515414</v>
      </c>
      <c r="P89" s="24">
        <f t="shared" si="93"/>
        <v>0.10540925533894598</v>
      </c>
      <c r="Q89" s="25">
        <f t="shared" si="94"/>
        <v>36.742346141747674</v>
      </c>
      <c r="R89" s="26">
        <f t="shared" si="95"/>
        <v>0.13608276348795434</v>
      </c>
      <c r="S89" s="8">
        <f t="shared" si="96"/>
        <v>270</v>
      </c>
      <c r="T89" s="19">
        <f t="shared" si="97"/>
        <v>51.96152422706632</v>
      </c>
      <c r="U89" s="20">
        <f t="shared" si="98"/>
        <v>0.19245008972987526</v>
      </c>
      <c r="V89" s="21">
        <f t="shared" si="99"/>
        <v>54.49770637375485</v>
      </c>
      <c r="W89" s="22">
        <f t="shared" si="100"/>
        <v>0.2018433569398328</v>
      </c>
      <c r="X89" s="23">
        <f t="shared" si="101"/>
        <v>63.63961030678928</v>
      </c>
      <c r="Y89" s="24">
        <f t="shared" si="102"/>
        <v>0.23570226039551584</v>
      </c>
      <c r="Z89" s="25">
        <f t="shared" si="103"/>
        <v>67.74953874381728</v>
      </c>
      <c r="AA89" s="26">
        <f t="shared" si="104"/>
        <v>0.25092421756969363</v>
      </c>
    </row>
    <row r="90" spans="1:27" ht="12.75">
      <c r="A90" s="8">
        <f t="shared" si="78"/>
        <v>300</v>
      </c>
      <c r="B90" s="11">
        <f t="shared" si="79"/>
        <v>5.477225575051661</v>
      </c>
      <c r="C90" s="34">
        <f t="shared" si="80"/>
        <v>18.25741858350554</v>
      </c>
      <c r="D90" s="13">
        <f t="shared" si="81"/>
        <v>6.123724356957945</v>
      </c>
      <c r="E90" s="35">
        <f t="shared" si="82"/>
        <v>20.412414523193153</v>
      </c>
      <c r="F90" s="15">
        <f t="shared" si="83"/>
        <v>8.660254037844387</v>
      </c>
      <c r="G90" s="36">
        <f t="shared" si="84"/>
        <v>28.86751345948129</v>
      </c>
      <c r="H90" s="17">
        <f t="shared" si="85"/>
        <v>12.24744871391589</v>
      </c>
      <c r="I90" s="37">
        <f t="shared" si="86"/>
        <v>40.824829046386306</v>
      </c>
      <c r="J90" s="8">
        <f t="shared" si="87"/>
        <v>300</v>
      </c>
      <c r="K90" s="19">
        <f t="shared" si="88"/>
        <v>17.320508075688775</v>
      </c>
      <c r="L90" s="20">
        <f t="shared" si="89"/>
        <v>0.05773502691896258</v>
      </c>
      <c r="M90" s="21">
        <f t="shared" si="90"/>
        <v>24.49489742783178</v>
      </c>
      <c r="N90" s="22">
        <f t="shared" si="91"/>
        <v>0.08164965809277261</v>
      </c>
      <c r="O90" s="23">
        <f t="shared" si="92"/>
        <v>30</v>
      </c>
      <c r="P90" s="24">
        <f t="shared" si="93"/>
        <v>0.1</v>
      </c>
      <c r="Q90" s="25">
        <f t="shared" si="94"/>
        <v>38.72983346207417</v>
      </c>
      <c r="R90" s="26">
        <f t="shared" si="95"/>
        <v>0.12909944487358055</v>
      </c>
      <c r="S90" s="8">
        <f t="shared" si="96"/>
        <v>300</v>
      </c>
      <c r="T90" s="19">
        <f t="shared" si="97"/>
        <v>54.772255750516614</v>
      </c>
      <c r="U90" s="20">
        <f t="shared" si="98"/>
        <v>0.18257418583505536</v>
      </c>
      <c r="V90" s="21">
        <f t="shared" si="99"/>
        <v>57.445626465380286</v>
      </c>
      <c r="W90" s="22">
        <f t="shared" si="100"/>
        <v>0.19148542155126763</v>
      </c>
      <c r="X90" s="23">
        <f t="shared" si="101"/>
        <v>67.08203932499369</v>
      </c>
      <c r="Y90" s="24">
        <f t="shared" si="102"/>
        <v>0.22360679774997896</v>
      </c>
      <c r="Z90" s="25">
        <f t="shared" si="103"/>
        <v>71.4142842854285</v>
      </c>
      <c r="AA90" s="26">
        <f t="shared" si="104"/>
        <v>0.23804761428476165</v>
      </c>
    </row>
    <row r="91" spans="1:27" ht="12.75">
      <c r="A91" s="8">
        <f t="shared" si="78"/>
        <v>330</v>
      </c>
      <c r="B91" s="11">
        <f t="shared" si="79"/>
        <v>5.744562646538029</v>
      </c>
      <c r="C91" s="34">
        <f t="shared" si="80"/>
        <v>17.40776559556978</v>
      </c>
      <c r="D91" s="13">
        <f t="shared" si="81"/>
        <v>6.422616289332565</v>
      </c>
      <c r="E91" s="35">
        <f t="shared" si="82"/>
        <v>19.462473604038074</v>
      </c>
      <c r="F91" s="15">
        <f t="shared" si="83"/>
        <v>9.082951062292475</v>
      </c>
      <c r="G91" s="36">
        <f t="shared" si="84"/>
        <v>27.524094128159014</v>
      </c>
      <c r="H91" s="17">
        <f t="shared" si="85"/>
        <v>12.84523257866513</v>
      </c>
      <c r="I91" s="37">
        <f t="shared" si="86"/>
        <v>38.92494720807615</v>
      </c>
      <c r="J91" s="8">
        <f t="shared" si="87"/>
        <v>330</v>
      </c>
      <c r="K91" s="19">
        <f t="shared" si="88"/>
        <v>18.16590212458495</v>
      </c>
      <c r="L91" s="20">
        <f t="shared" si="89"/>
        <v>0.05504818825631803</v>
      </c>
      <c r="M91" s="21">
        <f t="shared" si="90"/>
        <v>25.69046515733026</v>
      </c>
      <c r="N91" s="22">
        <f t="shared" si="91"/>
        <v>0.0778498944161523</v>
      </c>
      <c r="O91" s="23">
        <f t="shared" si="92"/>
        <v>31.464265445104548</v>
      </c>
      <c r="P91" s="24">
        <f t="shared" si="93"/>
        <v>0.09534625892455922</v>
      </c>
      <c r="Q91" s="25">
        <f t="shared" si="94"/>
        <v>40.620192023179804</v>
      </c>
      <c r="R91" s="26">
        <f t="shared" si="95"/>
        <v>0.12309149097933274</v>
      </c>
      <c r="S91" s="8">
        <f t="shared" si="96"/>
        <v>330</v>
      </c>
      <c r="T91" s="19">
        <f t="shared" si="97"/>
        <v>57.445626465380286</v>
      </c>
      <c r="U91" s="20">
        <f t="shared" si="98"/>
        <v>0.17407765595569785</v>
      </c>
      <c r="V91" s="21">
        <f t="shared" si="99"/>
        <v>60.249481325568276</v>
      </c>
      <c r="W91" s="22">
        <f t="shared" si="100"/>
        <v>0.18257418583505536</v>
      </c>
      <c r="X91" s="23">
        <f t="shared" si="101"/>
        <v>70.35623639735144</v>
      </c>
      <c r="Y91" s="24">
        <f t="shared" si="102"/>
        <v>0.21320071635561044</v>
      </c>
      <c r="Z91" s="25">
        <f t="shared" si="103"/>
        <v>74.89993324429602</v>
      </c>
      <c r="AA91" s="26">
        <f t="shared" si="104"/>
        <v>0.2269694946796849</v>
      </c>
    </row>
    <row r="92" spans="1:27" ht="12.75">
      <c r="A92" s="8">
        <f t="shared" si="78"/>
        <v>360</v>
      </c>
      <c r="B92" s="11">
        <f t="shared" si="79"/>
        <v>6</v>
      </c>
      <c r="C92" s="34">
        <f t="shared" si="80"/>
        <v>16.666666666666668</v>
      </c>
      <c r="D92" s="13">
        <f t="shared" si="81"/>
        <v>6.708203932499369</v>
      </c>
      <c r="E92" s="35">
        <f t="shared" si="82"/>
        <v>18.63389981249825</v>
      </c>
      <c r="F92" s="15">
        <f t="shared" si="83"/>
        <v>9.486832980505138</v>
      </c>
      <c r="G92" s="36">
        <f t="shared" si="84"/>
        <v>26.352313834736496</v>
      </c>
      <c r="H92" s="17">
        <f t="shared" si="85"/>
        <v>13.416407864998739</v>
      </c>
      <c r="I92" s="37">
        <f t="shared" si="86"/>
        <v>37.2677996249965</v>
      </c>
      <c r="J92" s="8">
        <f t="shared" si="87"/>
        <v>360</v>
      </c>
      <c r="K92" s="19">
        <f t="shared" si="88"/>
        <v>18.973665961010276</v>
      </c>
      <c r="L92" s="20">
        <f t="shared" si="89"/>
        <v>0.05270462766947299</v>
      </c>
      <c r="M92" s="21">
        <f t="shared" si="90"/>
        <v>26.832815729997478</v>
      </c>
      <c r="N92" s="22">
        <f t="shared" si="91"/>
        <v>0.07453559924999299</v>
      </c>
      <c r="O92" s="23">
        <f t="shared" si="92"/>
        <v>32.863353450309965</v>
      </c>
      <c r="P92" s="24">
        <f t="shared" si="93"/>
        <v>0.09128709291752768</v>
      </c>
      <c r="Q92" s="25">
        <f t="shared" si="94"/>
        <v>42.42640687119285</v>
      </c>
      <c r="R92" s="26">
        <f t="shared" si="95"/>
        <v>0.11785113019775792</v>
      </c>
      <c r="S92" s="8">
        <f t="shared" si="96"/>
        <v>360</v>
      </c>
      <c r="T92" s="19">
        <f t="shared" si="97"/>
        <v>60</v>
      </c>
      <c r="U92" s="20">
        <f t="shared" si="98"/>
        <v>0.16666666666666666</v>
      </c>
      <c r="V92" s="21">
        <f t="shared" si="99"/>
        <v>62.928530890209096</v>
      </c>
      <c r="W92" s="22">
        <f t="shared" si="100"/>
        <v>0.17480147469502524</v>
      </c>
      <c r="X92" s="23">
        <f t="shared" si="101"/>
        <v>73.48469228349535</v>
      </c>
      <c r="Y92" s="24">
        <f t="shared" si="102"/>
        <v>0.2041241452319315</v>
      </c>
      <c r="Z92" s="25">
        <f t="shared" si="103"/>
        <v>78.23042886243178</v>
      </c>
      <c r="AA92" s="26">
        <f t="shared" si="104"/>
        <v>0.2173067468400883</v>
      </c>
    </row>
    <row r="93" spans="1:27" ht="12.75">
      <c r="A93" s="8">
        <f t="shared" si="78"/>
        <v>390</v>
      </c>
      <c r="B93" s="11">
        <f t="shared" si="79"/>
        <v>6.244997998398398</v>
      </c>
      <c r="C93" s="34">
        <f t="shared" si="80"/>
        <v>16.012815380508716</v>
      </c>
      <c r="D93" s="13">
        <f t="shared" si="81"/>
        <v>6.98212002188447</v>
      </c>
      <c r="E93" s="35">
        <f t="shared" si="82"/>
        <v>17.90287185098582</v>
      </c>
      <c r="F93" s="15">
        <f t="shared" si="83"/>
        <v>9.874208829065749</v>
      </c>
      <c r="G93" s="36">
        <f t="shared" si="84"/>
        <v>25.318484177091666</v>
      </c>
      <c r="H93" s="17">
        <f t="shared" si="85"/>
        <v>13.96424004376894</v>
      </c>
      <c r="I93" s="37">
        <f t="shared" si="86"/>
        <v>35.80574370197164</v>
      </c>
      <c r="J93" s="8">
        <f t="shared" si="87"/>
        <v>390</v>
      </c>
      <c r="K93" s="19">
        <f t="shared" si="88"/>
        <v>19.748417658131498</v>
      </c>
      <c r="L93" s="20">
        <f t="shared" si="89"/>
        <v>0.05063696835418333</v>
      </c>
      <c r="M93" s="21">
        <f t="shared" si="90"/>
        <v>27.92848008753788</v>
      </c>
      <c r="N93" s="22">
        <f t="shared" si="91"/>
        <v>0.07161148740394328</v>
      </c>
      <c r="O93" s="23">
        <f t="shared" si="92"/>
        <v>34.20526275297414</v>
      </c>
      <c r="P93" s="24">
        <f t="shared" si="93"/>
        <v>0.08770580193070292</v>
      </c>
      <c r="Q93" s="25">
        <f t="shared" si="94"/>
        <v>44.15880433163923</v>
      </c>
      <c r="R93" s="26">
        <f t="shared" si="95"/>
        <v>0.11322770341445958</v>
      </c>
      <c r="S93" s="8">
        <f t="shared" si="96"/>
        <v>390</v>
      </c>
      <c r="T93" s="19">
        <f t="shared" si="97"/>
        <v>62.44997998398398</v>
      </c>
      <c r="U93" s="20">
        <f t="shared" si="98"/>
        <v>0.16012815380508713</v>
      </c>
      <c r="V93" s="21">
        <f t="shared" si="99"/>
        <v>65.49809157525127</v>
      </c>
      <c r="W93" s="22">
        <f t="shared" si="100"/>
        <v>0.1679438245519263</v>
      </c>
      <c r="X93" s="23">
        <f t="shared" si="101"/>
        <v>76.48529270389177</v>
      </c>
      <c r="Y93" s="24">
        <f t="shared" si="102"/>
        <v>0.19611613513818404</v>
      </c>
      <c r="Z93" s="25">
        <f t="shared" si="103"/>
        <v>81.42481194328913</v>
      </c>
      <c r="AA93" s="26">
        <f t="shared" si="104"/>
        <v>0.20878156908535675</v>
      </c>
    </row>
    <row r="94" spans="1:27" ht="12.75">
      <c r="A94" s="8">
        <f t="shared" si="78"/>
        <v>430</v>
      </c>
      <c r="B94" s="11">
        <f t="shared" si="79"/>
        <v>6.557438524302</v>
      </c>
      <c r="C94" s="34">
        <f t="shared" si="80"/>
        <v>15.249857033260467</v>
      </c>
      <c r="D94" s="13">
        <f t="shared" si="81"/>
        <v>7.33143914930759</v>
      </c>
      <c r="E94" s="35">
        <f t="shared" si="82"/>
        <v>17.04985848676184</v>
      </c>
      <c r="F94" s="15">
        <f t="shared" si="83"/>
        <v>10.36822067666386</v>
      </c>
      <c r="G94" s="36">
        <f t="shared" si="84"/>
        <v>24.112141108520607</v>
      </c>
      <c r="H94" s="17">
        <f t="shared" si="85"/>
        <v>14.66287829861518</v>
      </c>
      <c r="I94" s="37">
        <f t="shared" si="86"/>
        <v>34.09971697352368</v>
      </c>
      <c r="J94" s="8">
        <f t="shared" si="87"/>
        <v>430</v>
      </c>
      <c r="K94" s="19">
        <f t="shared" si="88"/>
        <v>20.73644135332772</v>
      </c>
      <c r="L94" s="20">
        <f t="shared" si="89"/>
        <v>0.04822428221704121</v>
      </c>
      <c r="M94" s="21">
        <f t="shared" si="90"/>
        <v>29.32575659723036</v>
      </c>
      <c r="N94" s="22">
        <f t="shared" si="91"/>
        <v>0.06819943394704735</v>
      </c>
      <c r="O94" s="23">
        <f t="shared" si="92"/>
        <v>35.91656999213594</v>
      </c>
      <c r="P94" s="24">
        <f t="shared" si="93"/>
        <v>0.08352690695845567</v>
      </c>
      <c r="Q94" s="25">
        <f t="shared" si="94"/>
        <v>46.36809247747852</v>
      </c>
      <c r="R94" s="26">
        <f t="shared" si="95"/>
        <v>0.10783277320343841</v>
      </c>
      <c r="S94" s="8">
        <f t="shared" si="96"/>
        <v>430</v>
      </c>
      <c r="T94" s="19">
        <f t="shared" si="97"/>
        <v>65.57438524302</v>
      </c>
      <c r="U94" s="20">
        <f t="shared" si="98"/>
        <v>0.15249857033260467</v>
      </c>
      <c r="V94" s="21">
        <f t="shared" si="99"/>
        <v>68.7749954561976</v>
      </c>
      <c r="W94" s="22">
        <f t="shared" si="100"/>
        <v>0.15994184989813395</v>
      </c>
      <c r="X94" s="23">
        <f t="shared" si="101"/>
        <v>80.31189202104505</v>
      </c>
      <c r="Y94" s="24">
        <f t="shared" si="102"/>
        <v>0.1867718419094071</v>
      </c>
      <c r="Z94" s="25">
        <f t="shared" si="103"/>
        <v>85.49853799919622</v>
      </c>
      <c r="AA94" s="26">
        <f t="shared" si="104"/>
        <v>0.19883380930045633</v>
      </c>
    </row>
    <row r="95" spans="1:27" ht="12.75">
      <c r="A95" s="8">
        <f t="shared" si="78"/>
        <v>469.99999999999994</v>
      </c>
      <c r="B95" s="11">
        <f t="shared" si="79"/>
        <v>6.855654600401044</v>
      </c>
      <c r="C95" s="34">
        <f t="shared" si="80"/>
        <v>14.586499149789455</v>
      </c>
      <c r="D95" s="13">
        <f t="shared" si="81"/>
        <v>7.664854858377946</v>
      </c>
      <c r="E95" s="35">
        <f t="shared" si="82"/>
        <v>16.308201826336056</v>
      </c>
      <c r="F95" s="15">
        <f t="shared" si="83"/>
        <v>10.839741694339398</v>
      </c>
      <c r="G95" s="36">
        <f t="shared" si="84"/>
        <v>23.06328020072213</v>
      </c>
      <c r="H95" s="17">
        <f t="shared" si="85"/>
        <v>15.329709716755891</v>
      </c>
      <c r="I95" s="37">
        <f t="shared" si="86"/>
        <v>32.61640365267211</v>
      </c>
      <c r="J95" s="8">
        <f t="shared" si="87"/>
        <v>469.99999999999994</v>
      </c>
      <c r="K95" s="19">
        <f t="shared" si="88"/>
        <v>21.679483388678797</v>
      </c>
      <c r="L95" s="20">
        <f t="shared" si="89"/>
        <v>0.04612656040144426</v>
      </c>
      <c r="M95" s="21">
        <f t="shared" si="90"/>
        <v>30.659419433511783</v>
      </c>
      <c r="N95" s="22">
        <f t="shared" si="91"/>
        <v>0.06523280730534423</v>
      </c>
      <c r="O95" s="23">
        <f t="shared" si="92"/>
        <v>37.54996671103717</v>
      </c>
      <c r="P95" s="24">
        <f t="shared" si="93"/>
        <v>0.07989354619369612</v>
      </c>
      <c r="Q95" s="25">
        <f t="shared" si="94"/>
        <v>48.47679857416328</v>
      </c>
      <c r="R95" s="26">
        <f t="shared" si="95"/>
        <v>0.10314212462587935</v>
      </c>
      <c r="S95" s="8">
        <f t="shared" si="96"/>
        <v>469.99999999999994</v>
      </c>
      <c r="T95" s="19">
        <f t="shared" si="97"/>
        <v>68.55654600401043</v>
      </c>
      <c r="U95" s="20">
        <f t="shared" si="98"/>
        <v>0.14586499149789456</v>
      </c>
      <c r="V95" s="21">
        <f t="shared" si="99"/>
        <v>71.9027120489902</v>
      </c>
      <c r="W95" s="22">
        <f t="shared" si="100"/>
        <v>0.15298449372125575</v>
      </c>
      <c r="X95" s="23">
        <f t="shared" si="101"/>
        <v>83.96427811873332</v>
      </c>
      <c r="Y95" s="24">
        <f t="shared" si="102"/>
        <v>0.1786474002526241</v>
      </c>
      <c r="Z95" s="25">
        <f t="shared" si="103"/>
        <v>89.38679992034618</v>
      </c>
      <c r="AA95" s="26">
        <f t="shared" si="104"/>
        <v>0.19018468068158761</v>
      </c>
    </row>
    <row r="96" spans="1:27" ht="12.75">
      <c r="A96" s="8">
        <f t="shared" si="78"/>
        <v>510</v>
      </c>
      <c r="B96" s="11">
        <f t="shared" si="79"/>
        <v>7.14142842854285</v>
      </c>
      <c r="C96" s="34">
        <f t="shared" si="80"/>
        <v>14.002800840280099</v>
      </c>
      <c r="D96" s="13">
        <f t="shared" si="81"/>
        <v>7.984359711335656</v>
      </c>
      <c r="E96" s="35">
        <f t="shared" si="82"/>
        <v>15.65560727712874</v>
      </c>
      <c r="F96" s="15">
        <f t="shared" si="83"/>
        <v>11.291589790636214</v>
      </c>
      <c r="G96" s="36">
        <f t="shared" si="84"/>
        <v>22.140372138502382</v>
      </c>
      <c r="H96" s="17">
        <f t="shared" si="85"/>
        <v>15.968719422671311</v>
      </c>
      <c r="I96" s="37">
        <f t="shared" si="86"/>
        <v>31.31121455425748</v>
      </c>
      <c r="J96" s="8">
        <f t="shared" si="87"/>
        <v>510</v>
      </c>
      <c r="K96" s="19">
        <f t="shared" si="88"/>
        <v>22.58317958127243</v>
      </c>
      <c r="L96" s="20">
        <f t="shared" si="89"/>
        <v>0.04428074427700476</v>
      </c>
      <c r="M96" s="21">
        <f t="shared" si="90"/>
        <v>31.937438845342623</v>
      </c>
      <c r="N96" s="22">
        <f t="shared" si="91"/>
        <v>0.06262242910851495</v>
      </c>
      <c r="O96" s="23">
        <f t="shared" si="92"/>
        <v>39.11521443121589</v>
      </c>
      <c r="P96" s="24">
        <f t="shared" si="93"/>
        <v>0.07669649888473705</v>
      </c>
      <c r="Q96" s="25">
        <f t="shared" si="94"/>
        <v>50.49752469181039</v>
      </c>
      <c r="R96" s="26">
        <f t="shared" si="95"/>
        <v>0.09901475429766743</v>
      </c>
      <c r="S96" s="8">
        <f t="shared" si="96"/>
        <v>510</v>
      </c>
      <c r="T96" s="19">
        <f t="shared" si="97"/>
        <v>71.4142842854285</v>
      </c>
      <c r="U96" s="20">
        <f t="shared" si="98"/>
        <v>0.14002800840280097</v>
      </c>
      <c r="V96" s="21">
        <f t="shared" si="99"/>
        <v>74.89993324429602</v>
      </c>
      <c r="W96" s="22">
        <f t="shared" si="100"/>
        <v>0.146862614204502</v>
      </c>
      <c r="X96" s="23">
        <f t="shared" si="101"/>
        <v>87.46427842267951</v>
      </c>
      <c r="Y96" s="24">
        <f t="shared" si="102"/>
        <v>0.17149858514250885</v>
      </c>
      <c r="Z96" s="25">
        <f t="shared" si="103"/>
        <v>93.11283477587824</v>
      </c>
      <c r="AA96" s="26">
        <f t="shared" si="104"/>
        <v>0.18257418583505536</v>
      </c>
    </row>
    <row r="97" spans="1:27" ht="12.75">
      <c r="A97" s="8">
        <f t="shared" si="78"/>
        <v>560.0000000000001</v>
      </c>
      <c r="B97" s="11">
        <f t="shared" si="79"/>
        <v>7.4833147735478835</v>
      </c>
      <c r="C97" s="34">
        <f t="shared" si="80"/>
        <v>13.363062095621217</v>
      </c>
      <c r="D97" s="13">
        <f t="shared" si="81"/>
        <v>8.366600265340756</v>
      </c>
      <c r="E97" s="35">
        <f t="shared" si="82"/>
        <v>14.940357616679918</v>
      </c>
      <c r="F97" s="15">
        <f t="shared" si="83"/>
        <v>11.832159566199234</v>
      </c>
      <c r="G97" s="36">
        <f t="shared" si="84"/>
        <v>21.12885636821291</v>
      </c>
      <c r="H97" s="17">
        <f t="shared" si="85"/>
        <v>16.73320053068151</v>
      </c>
      <c r="I97" s="37">
        <f t="shared" si="86"/>
        <v>29.880715233359837</v>
      </c>
      <c r="J97" s="8">
        <f t="shared" si="87"/>
        <v>560.0000000000001</v>
      </c>
      <c r="K97" s="19">
        <f t="shared" si="88"/>
        <v>23.664319132398468</v>
      </c>
      <c r="L97" s="20">
        <f t="shared" si="89"/>
        <v>0.042257712736425826</v>
      </c>
      <c r="M97" s="21">
        <f t="shared" si="90"/>
        <v>33.46640106136302</v>
      </c>
      <c r="N97" s="22">
        <f t="shared" si="91"/>
        <v>0.059761430466719674</v>
      </c>
      <c r="O97" s="23">
        <f t="shared" si="92"/>
        <v>40.9878030638384</v>
      </c>
      <c r="P97" s="24">
        <f t="shared" si="93"/>
        <v>0.07319250547113998</v>
      </c>
      <c r="Q97" s="25">
        <f t="shared" si="94"/>
        <v>52.91502622129182</v>
      </c>
      <c r="R97" s="26">
        <f t="shared" si="95"/>
        <v>0.0944911182523068</v>
      </c>
      <c r="S97" s="8">
        <f t="shared" si="96"/>
        <v>560.0000000000001</v>
      </c>
      <c r="T97" s="19">
        <f t="shared" si="97"/>
        <v>74.83314773547883</v>
      </c>
      <c r="U97" s="20">
        <f t="shared" si="98"/>
        <v>0.13363062095621217</v>
      </c>
      <c r="V97" s="21">
        <f t="shared" si="99"/>
        <v>78.48566748139434</v>
      </c>
      <c r="W97" s="22">
        <f t="shared" si="100"/>
        <v>0.140152977645347</v>
      </c>
      <c r="X97" s="23">
        <f t="shared" si="101"/>
        <v>91.65151389911681</v>
      </c>
      <c r="Y97" s="24">
        <f t="shared" si="102"/>
        <v>0.16366341767699427</v>
      </c>
      <c r="Z97" s="25">
        <f t="shared" si="103"/>
        <v>97.57048734120376</v>
      </c>
      <c r="AA97" s="26">
        <f t="shared" si="104"/>
        <v>0.17423301310929237</v>
      </c>
    </row>
    <row r="98" spans="1:27" ht="12.75">
      <c r="A98" s="8">
        <f t="shared" si="78"/>
        <v>620</v>
      </c>
      <c r="B98" s="11">
        <f t="shared" si="79"/>
        <v>7.874007874011811</v>
      </c>
      <c r="C98" s="34">
        <f t="shared" si="80"/>
        <v>12.70001270001905</v>
      </c>
      <c r="D98" s="13">
        <f t="shared" si="81"/>
        <v>8.803408430829505</v>
      </c>
      <c r="E98" s="35">
        <f t="shared" si="82"/>
        <v>14.19904585617662</v>
      </c>
      <c r="F98" s="15">
        <f t="shared" si="83"/>
        <v>12.449899597988733</v>
      </c>
      <c r="G98" s="36">
        <f t="shared" si="84"/>
        <v>20.08048322256247</v>
      </c>
      <c r="H98" s="17">
        <f t="shared" si="85"/>
        <v>17.60681686165901</v>
      </c>
      <c r="I98" s="37">
        <f t="shared" si="86"/>
        <v>28.39809171235324</v>
      </c>
      <c r="J98" s="8">
        <f t="shared" si="87"/>
        <v>620</v>
      </c>
      <c r="K98" s="19">
        <f t="shared" si="88"/>
        <v>24.899799195977465</v>
      </c>
      <c r="L98" s="20">
        <f t="shared" si="89"/>
        <v>0.04016096644512494</v>
      </c>
      <c r="M98" s="21">
        <f t="shared" si="90"/>
        <v>35.21363372331802</v>
      </c>
      <c r="N98" s="22">
        <f t="shared" si="91"/>
        <v>0.05679618342470648</v>
      </c>
      <c r="O98" s="23">
        <f t="shared" si="92"/>
        <v>43.12771730569565</v>
      </c>
      <c r="P98" s="24">
        <f t="shared" si="93"/>
        <v>0.06956083436402524</v>
      </c>
      <c r="Q98" s="25">
        <f t="shared" si="94"/>
        <v>55.67764362830022</v>
      </c>
      <c r="R98" s="26">
        <f t="shared" si="95"/>
        <v>0.08980265101338746</v>
      </c>
      <c r="S98" s="8">
        <f t="shared" si="96"/>
        <v>620</v>
      </c>
      <c r="T98" s="19">
        <f t="shared" si="97"/>
        <v>78.74007874011811</v>
      </c>
      <c r="U98" s="20">
        <f t="shared" si="98"/>
        <v>0.1270001270001905</v>
      </c>
      <c r="V98" s="21">
        <f t="shared" si="99"/>
        <v>82.58329128825031</v>
      </c>
      <c r="W98" s="22">
        <f t="shared" si="100"/>
        <v>0.13319885691653277</v>
      </c>
      <c r="X98" s="23">
        <f t="shared" si="101"/>
        <v>96.43650760992955</v>
      </c>
      <c r="Y98" s="24">
        <f t="shared" si="102"/>
        <v>0.1555427542095638</v>
      </c>
      <c r="Z98" s="25">
        <f t="shared" si="103"/>
        <v>102.66450214168479</v>
      </c>
      <c r="AA98" s="26">
        <f t="shared" si="104"/>
        <v>0.16558790668013676</v>
      </c>
    </row>
    <row r="99" spans="1:27" ht="12.75">
      <c r="A99" s="8">
        <f t="shared" si="78"/>
        <v>680</v>
      </c>
      <c r="B99" s="11">
        <f t="shared" si="79"/>
        <v>8.246211251235321</v>
      </c>
      <c r="C99" s="34">
        <f t="shared" si="80"/>
        <v>12.126781251816649</v>
      </c>
      <c r="D99" s="13">
        <f t="shared" si="81"/>
        <v>9.219544457292887</v>
      </c>
      <c r="E99" s="35">
        <f t="shared" si="82"/>
        <v>13.55815361366601</v>
      </c>
      <c r="F99" s="15">
        <f t="shared" si="83"/>
        <v>13.038404810405298</v>
      </c>
      <c r="G99" s="36">
        <f t="shared" si="84"/>
        <v>19.174124721184263</v>
      </c>
      <c r="H99" s="17">
        <f t="shared" si="85"/>
        <v>18.439088914585774</v>
      </c>
      <c r="I99" s="37">
        <f t="shared" si="86"/>
        <v>27.11630722733202</v>
      </c>
      <c r="J99" s="8">
        <f t="shared" si="87"/>
        <v>680</v>
      </c>
      <c r="K99" s="19">
        <f t="shared" si="88"/>
        <v>26.076809620810597</v>
      </c>
      <c r="L99" s="20">
        <f t="shared" si="89"/>
        <v>0.038348249442368525</v>
      </c>
      <c r="M99" s="21">
        <f t="shared" si="90"/>
        <v>36.87817782917155</v>
      </c>
      <c r="N99" s="22">
        <f t="shared" si="91"/>
        <v>0.05423261445466404</v>
      </c>
      <c r="O99" s="23">
        <f t="shared" si="92"/>
        <v>45.16635916254486</v>
      </c>
      <c r="P99" s="24">
        <f t="shared" si="93"/>
        <v>0.06642111641550714</v>
      </c>
      <c r="Q99" s="25">
        <f t="shared" si="94"/>
        <v>58.309518948453004</v>
      </c>
      <c r="R99" s="26">
        <f t="shared" si="95"/>
        <v>0.08574929257125442</v>
      </c>
      <c r="S99" s="8">
        <f t="shared" si="96"/>
        <v>680</v>
      </c>
      <c r="T99" s="19">
        <f t="shared" si="97"/>
        <v>82.46211251235322</v>
      </c>
      <c r="U99" s="20">
        <f t="shared" si="98"/>
        <v>0.12126781251816648</v>
      </c>
      <c r="V99" s="21">
        <f t="shared" si="99"/>
        <v>86.48699324175861</v>
      </c>
      <c r="W99" s="22">
        <f t="shared" si="100"/>
        <v>0.12718675476729208</v>
      </c>
      <c r="X99" s="23">
        <f t="shared" si="101"/>
        <v>100.99504938362078</v>
      </c>
      <c r="Y99" s="24">
        <f t="shared" si="102"/>
        <v>0.14852213144650114</v>
      </c>
      <c r="Z99" s="25">
        <f t="shared" si="103"/>
        <v>107.5174404457249</v>
      </c>
      <c r="AA99" s="26">
        <f t="shared" si="104"/>
        <v>0.15811388300841897</v>
      </c>
    </row>
    <row r="100" spans="1:27" ht="12.75">
      <c r="A100" s="8">
        <f t="shared" si="78"/>
        <v>750</v>
      </c>
      <c r="B100" s="11">
        <f t="shared" si="79"/>
        <v>8.660254037844387</v>
      </c>
      <c r="C100" s="34">
        <f t="shared" si="80"/>
        <v>11.547005383792516</v>
      </c>
      <c r="D100" s="13">
        <f t="shared" si="81"/>
        <v>9.682458365518542</v>
      </c>
      <c r="E100" s="35">
        <f t="shared" si="82"/>
        <v>12.909944487358056</v>
      </c>
      <c r="F100" s="15">
        <f t="shared" si="83"/>
        <v>13.693063937629153</v>
      </c>
      <c r="G100" s="36">
        <f t="shared" si="84"/>
        <v>18.257418583505537</v>
      </c>
      <c r="H100" s="17">
        <f t="shared" si="85"/>
        <v>19.364916731037084</v>
      </c>
      <c r="I100" s="37">
        <f t="shared" si="86"/>
        <v>25.81988897471611</v>
      </c>
      <c r="J100" s="8">
        <f t="shared" si="87"/>
        <v>750</v>
      </c>
      <c r="K100" s="19">
        <f t="shared" si="88"/>
        <v>27.386127875258307</v>
      </c>
      <c r="L100" s="20">
        <f t="shared" si="89"/>
        <v>0.03651483716701107</v>
      </c>
      <c r="M100" s="21">
        <f t="shared" si="90"/>
        <v>38.72983346207417</v>
      </c>
      <c r="N100" s="22">
        <f t="shared" si="91"/>
        <v>0.051639777949432225</v>
      </c>
      <c r="O100" s="23">
        <f t="shared" si="92"/>
        <v>47.43416490252569</v>
      </c>
      <c r="P100" s="24">
        <f t="shared" si="93"/>
        <v>0.06324555320336758</v>
      </c>
      <c r="Q100" s="25">
        <f t="shared" si="94"/>
        <v>61.237243569579455</v>
      </c>
      <c r="R100" s="26">
        <f t="shared" si="95"/>
        <v>0.08164965809277261</v>
      </c>
      <c r="S100" s="8">
        <f t="shared" si="96"/>
        <v>750</v>
      </c>
      <c r="T100" s="19">
        <f t="shared" si="97"/>
        <v>86.60254037844386</v>
      </c>
      <c r="U100" s="20">
        <f t="shared" si="98"/>
        <v>0.11547005383792516</v>
      </c>
      <c r="V100" s="21">
        <f t="shared" si="99"/>
        <v>90.82951062292474</v>
      </c>
      <c r="W100" s="22">
        <f t="shared" si="100"/>
        <v>0.12110601416389967</v>
      </c>
      <c r="X100" s="23">
        <f t="shared" si="101"/>
        <v>106.06601717798213</v>
      </c>
      <c r="Y100" s="24">
        <f t="shared" si="102"/>
        <v>0.1414213562373095</v>
      </c>
      <c r="Z100" s="25">
        <f t="shared" si="103"/>
        <v>112.91589790636215</v>
      </c>
      <c r="AA100" s="26">
        <f t="shared" si="104"/>
        <v>0.1505545305418162</v>
      </c>
    </row>
    <row r="101" spans="1:27" ht="12.75">
      <c r="A101" s="8">
        <f t="shared" si="78"/>
        <v>820</v>
      </c>
      <c r="B101" s="11">
        <f t="shared" si="79"/>
        <v>9.055385138137417</v>
      </c>
      <c r="C101" s="34">
        <f t="shared" si="80"/>
        <v>11.043152607484656</v>
      </c>
      <c r="D101" s="13">
        <f t="shared" si="81"/>
        <v>10.124228365658293</v>
      </c>
      <c r="E101" s="35">
        <f t="shared" si="82"/>
        <v>12.34661995811987</v>
      </c>
      <c r="F101" s="15">
        <f t="shared" si="83"/>
        <v>14.317821063276353</v>
      </c>
      <c r="G101" s="36">
        <f t="shared" si="84"/>
        <v>17.460757394239454</v>
      </c>
      <c r="H101" s="17">
        <f t="shared" si="85"/>
        <v>20.248456731316587</v>
      </c>
      <c r="I101" s="37">
        <f t="shared" si="86"/>
        <v>24.69323991623974</v>
      </c>
      <c r="J101" s="8">
        <f t="shared" si="87"/>
        <v>820</v>
      </c>
      <c r="K101" s="19">
        <f t="shared" si="88"/>
        <v>28.635642126552707</v>
      </c>
      <c r="L101" s="20">
        <f t="shared" si="89"/>
        <v>0.03492151478847891</v>
      </c>
      <c r="M101" s="21">
        <f t="shared" si="90"/>
        <v>40.496913462633174</v>
      </c>
      <c r="N101" s="22">
        <f t="shared" si="91"/>
        <v>0.04938647983247948</v>
      </c>
      <c r="O101" s="23">
        <f t="shared" si="92"/>
        <v>49.59838707054898</v>
      </c>
      <c r="P101" s="24">
        <f t="shared" si="93"/>
        <v>0.06048583789091339</v>
      </c>
      <c r="Q101" s="25">
        <f t="shared" si="94"/>
        <v>64.03124237432849</v>
      </c>
      <c r="R101" s="26">
        <f t="shared" si="95"/>
        <v>0.07808688094430304</v>
      </c>
      <c r="S101" s="8">
        <f t="shared" si="96"/>
        <v>820</v>
      </c>
      <c r="T101" s="19">
        <f t="shared" si="97"/>
        <v>90.55385138137417</v>
      </c>
      <c r="U101" s="20">
        <f t="shared" si="98"/>
        <v>0.11043152607484655</v>
      </c>
      <c r="V101" s="21">
        <f t="shared" si="99"/>
        <v>94.97368056467013</v>
      </c>
      <c r="W101" s="22">
        <f t="shared" si="100"/>
        <v>0.11582156166423185</v>
      </c>
      <c r="X101" s="23">
        <f t="shared" si="101"/>
        <v>110.90536506409417</v>
      </c>
      <c r="Y101" s="24">
        <f t="shared" si="102"/>
        <v>0.13525044520011484</v>
      </c>
      <c r="Z101" s="25">
        <f t="shared" si="103"/>
        <v>118.06777714516353</v>
      </c>
      <c r="AA101" s="26">
        <f t="shared" si="104"/>
        <v>0.14398509407946772</v>
      </c>
    </row>
    <row r="102" spans="1:27" ht="12.75">
      <c r="A102" s="8">
        <f t="shared" si="78"/>
        <v>910</v>
      </c>
      <c r="B102" s="11">
        <f t="shared" si="79"/>
        <v>9.539392014169456</v>
      </c>
      <c r="C102" s="34">
        <f t="shared" si="80"/>
        <v>10.482848367219184</v>
      </c>
      <c r="D102" s="13">
        <f t="shared" si="81"/>
        <v>10.665364503850771</v>
      </c>
      <c r="E102" s="35">
        <f t="shared" si="82"/>
        <v>11.720180773462387</v>
      </c>
      <c r="F102" s="15">
        <f t="shared" si="83"/>
        <v>15.083103128998356</v>
      </c>
      <c r="G102" s="36">
        <f t="shared" si="84"/>
        <v>16.574838603294896</v>
      </c>
      <c r="H102" s="17">
        <f t="shared" si="85"/>
        <v>21.330729007701542</v>
      </c>
      <c r="I102" s="37">
        <f t="shared" si="86"/>
        <v>23.440361546924773</v>
      </c>
      <c r="J102" s="8">
        <f t="shared" si="87"/>
        <v>910</v>
      </c>
      <c r="K102" s="19">
        <f t="shared" si="88"/>
        <v>30.166206257996713</v>
      </c>
      <c r="L102" s="20">
        <f t="shared" si="89"/>
        <v>0.033149677206589796</v>
      </c>
      <c r="M102" s="21">
        <f t="shared" si="90"/>
        <v>42.661458015403085</v>
      </c>
      <c r="N102" s="22">
        <f t="shared" si="91"/>
        <v>0.046880723093849545</v>
      </c>
      <c r="O102" s="23">
        <f t="shared" si="92"/>
        <v>52.24940191045253</v>
      </c>
      <c r="P102" s="24">
        <f t="shared" si="93"/>
        <v>0.05741692517632146</v>
      </c>
      <c r="Q102" s="25">
        <f t="shared" si="94"/>
        <v>67.45368781616021</v>
      </c>
      <c r="R102" s="26">
        <f t="shared" si="95"/>
        <v>0.07412493166611012</v>
      </c>
      <c r="S102" s="8">
        <f t="shared" si="96"/>
        <v>910</v>
      </c>
      <c r="T102" s="19">
        <f t="shared" si="97"/>
        <v>95.39392014169457</v>
      </c>
      <c r="U102" s="20">
        <f t="shared" si="98"/>
        <v>0.10482848367219183</v>
      </c>
      <c r="V102" s="21">
        <f t="shared" si="99"/>
        <v>100.0499875062461</v>
      </c>
      <c r="W102" s="22">
        <f t="shared" si="100"/>
        <v>0.10994504121565506</v>
      </c>
      <c r="X102" s="23">
        <f t="shared" si="101"/>
        <v>116.83321445547922</v>
      </c>
      <c r="Y102" s="24">
        <f t="shared" si="102"/>
        <v>0.12838814775327387</v>
      </c>
      <c r="Z102" s="25">
        <f t="shared" si="103"/>
        <v>124.37845472588891</v>
      </c>
      <c r="AA102" s="26">
        <f t="shared" si="104"/>
        <v>0.13667962057789992</v>
      </c>
    </row>
    <row r="103" spans="1:27" s="32" customFormat="1" ht="12.75">
      <c r="A103" s="27"/>
      <c r="B103" s="28"/>
      <c r="C103" s="28"/>
      <c r="D103" s="28"/>
      <c r="E103" s="29"/>
      <c r="F103" s="28"/>
      <c r="G103" s="28"/>
      <c r="H103" s="28"/>
      <c r="I103" s="28"/>
      <c r="J103" s="27"/>
      <c r="K103" s="30"/>
      <c r="L103" s="31"/>
      <c r="M103" s="30"/>
      <c r="N103" s="31"/>
      <c r="O103" s="30"/>
      <c r="P103" s="31"/>
      <c r="Q103" s="30"/>
      <c r="R103" s="31"/>
      <c r="S103" s="27"/>
      <c r="T103" s="30"/>
      <c r="U103" s="31"/>
      <c r="V103" s="30"/>
      <c r="W103" s="31"/>
      <c r="X103" s="30"/>
      <c r="Y103" s="31"/>
      <c r="Z103" s="30"/>
      <c r="AA103" s="31"/>
    </row>
    <row r="104" spans="1:256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</sheetData>
  <mergeCells count="12">
    <mergeCell ref="T2:U2"/>
    <mergeCell ref="V2:W2"/>
    <mergeCell ref="X2:Y2"/>
    <mergeCell ref="Z2:AA2"/>
    <mergeCell ref="K2:L2"/>
    <mergeCell ref="M2:N2"/>
    <mergeCell ref="O2:P2"/>
    <mergeCell ref="Q2:R2"/>
    <mergeCell ref="B2:C2"/>
    <mergeCell ref="D2:E2"/>
    <mergeCell ref="F2:G2"/>
    <mergeCell ref="H2:I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122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7109375" style="0" customWidth="1"/>
    <col min="3" max="3" width="11.7109375" style="40" customWidth="1"/>
    <col min="4" max="4" width="11.7109375" style="0" customWidth="1"/>
    <col min="5" max="5" width="11.7109375" style="40" customWidth="1"/>
    <col min="6" max="6" width="11.7109375" style="0" customWidth="1"/>
    <col min="7" max="7" width="11.7109375" style="40" customWidth="1"/>
    <col min="8" max="8" width="11.7109375" style="0" customWidth="1"/>
    <col min="9" max="9" width="11.7109375" style="40" customWidth="1"/>
    <col min="10" max="16384" width="11.7109375" style="0" customWidth="1"/>
  </cols>
  <sheetData>
    <row r="2" spans="1:27" s="2" customFormat="1" ht="12.75">
      <c r="A2" s="6"/>
      <c r="B2" s="52" t="s">
        <v>0</v>
      </c>
      <c r="C2" s="52"/>
      <c r="D2" s="53" t="s">
        <v>1</v>
      </c>
      <c r="E2" s="53"/>
      <c r="F2" s="54" t="s">
        <v>2</v>
      </c>
      <c r="G2" s="54"/>
      <c r="H2" s="55" t="s">
        <v>3</v>
      </c>
      <c r="I2" s="55"/>
      <c r="J2" s="6"/>
      <c r="K2" s="56" t="s">
        <v>4</v>
      </c>
      <c r="L2" s="56"/>
      <c r="M2" s="57" t="s">
        <v>5</v>
      </c>
      <c r="N2" s="57"/>
      <c r="O2" s="58" t="s">
        <v>6</v>
      </c>
      <c r="P2" s="58"/>
      <c r="Q2" s="59" t="s">
        <v>7</v>
      </c>
      <c r="R2" s="59"/>
      <c r="S2" s="6"/>
      <c r="T2" s="56" t="s">
        <v>8</v>
      </c>
      <c r="U2" s="56"/>
      <c r="V2" s="57" t="s">
        <v>9</v>
      </c>
      <c r="W2" s="57"/>
      <c r="X2" s="58" t="s">
        <v>10</v>
      </c>
      <c r="Y2" s="58"/>
      <c r="Z2" s="59" t="s">
        <v>11</v>
      </c>
      <c r="AA2" s="59"/>
    </row>
    <row r="3" spans="1:27" s="10" customFormat="1" ht="12.75">
      <c r="A3" s="6" t="s">
        <v>16</v>
      </c>
      <c r="B3" s="7" t="s">
        <v>13</v>
      </c>
      <c r="C3" s="9" t="s">
        <v>14</v>
      </c>
      <c r="D3" s="7" t="s">
        <v>13</v>
      </c>
      <c r="E3" s="9" t="s">
        <v>14</v>
      </c>
      <c r="F3" s="7" t="s">
        <v>13</v>
      </c>
      <c r="G3" s="9" t="s">
        <v>14</v>
      </c>
      <c r="H3" s="7" t="s">
        <v>13</v>
      </c>
      <c r="I3" s="9" t="s">
        <v>14</v>
      </c>
      <c r="J3" s="6" t="s">
        <v>16</v>
      </c>
      <c r="K3" s="6" t="s">
        <v>13</v>
      </c>
      <c r="L3" s="9" t="s">
        <v>14</v>
      </c>
      <c r="M3" s="6" t="s">
        <v>13</v>
      </c>
      <c r="N3" s="8" t="s">
        <v>14</v>
      </c>
      <c r="O3" s="6" t="s">
        <v>13</v>
      </c>
      <c r="P3" s="8" t="s">
        <v>14</v>
      </c>
      <c r="Q3" s="6" t="s">
        <v>13</v>
      </c>
      <c r="R3" s="8" t="s">
        <v>14</v>
      </c>
      <c r="S3" s="6" t="s">
        <v>16</v>
      </c>
      <c r="T3" s="6" t="s">
        <v>13</v>
      </c>
      <c r="U3" s="8" t="s">
        <v>14</v>
      </c>
      <c r="V3" s="6" t="s">
        <v>13</v>
      </c>
      <c r="W3" s="8" t="s">
        <v>14</v>
      </c>
      <c r="X3" s="6" t="s">
        <v>13</v>
      </c>
      <c r="Y3" s="8" t="s">
        <v>14</v>
      </c>
      <c r="Z3" s="6" t="s">
        <v>13</v>
      </c>
      <c r="AA3" s="8" t="s">
        <v>14</v>
      </c>
    </row>
    <row r="4" spans="1:27" s="4" customFormat="1" ht="12.75">
      <c r="A4" s="33">
        <v>1</v>
      </c>
      <c r="B4" s="19">
        <f aca="true" t="shared" si="0" ref="B4:B27">SQRT(A4*100)</f>
        <v>10</v>
      </c>
      <c r="C4" s="20">
        <f aca="true" t="shared" si="1" ref="C4:C27">SQRT(0.1/A4*1000)</f>
        <v>10</v>
      </c>
      <c r="D4" s="21">
        <f aca="true" t="shared" si="2" ref="D4:D27">SQRT(A4*125)</f>
        <v>11.180339887498949</v>
      </c>
      <c r="E4" s="22">
        <f aca="true" t="shared" si="3" ref="E4:E27">SQRT(0.125/A4*1000)</f>
        <v>11.180339887498949</v>
      </c>
      <c r="F4" s="23">
        <f aca="true" t="shared" si="4" ref="F4:F27">SQRT(A4*250)</f>
        <v>15.811388300841896</v>
      </c>
      <c r="G4" s="24">
        <f aca="true" t="shared" si="5" ref="G4:G27">SQRT(0.25/A4*1000)</f>
        <v>15.811388300841896</v>
      </c>
      <c r="H4" s="25">
        <f aca="true" t="shared" si="6" ref="H4:H27">SQRT(A4*500)</f>
        <v>22.360679774997898</v>
      </c>
      <c r="I4" s="26">
        <f aca="true" t="shared" si="7" ref="I4:I27">SQRT(0.5/A4*1000)</f>
        <v>22.360679774997898</v>
      </c>
      <c r="J4" s="33">
        <v>1</v>
      </c>
      <c r="K4" s="19">
        <f aca="true" t="shared" si="8" ref="K4:K27">SQRT(A4*1000)</f>
        <v>31.622776601683793</v>
      </c>
      <c r="L4" s="19">
        <f aca="true" t="shared" si="9" ref="L4:L27">SQRT(1/A4*1000)</f>
        <v>31.622776601683793</v>
      </c>
      <c r="M4" s="21">
        <f aca="true" t="shared" si="10" ref="M4:M27">SQRT(A4*2000)</f>
        <v>44.721359549995796</v>
      </c>
      <c r="N4" s="21">
        <f aca="true" t="shared" si="11" ref="N4:N27">SQRT(2/A4*1000)</f>
        <v>44.721359549995796</v>
      </c>
      <c r="O4" s="23">
        <f aca="true" t="shared" si="12" ref="O4:O27">SQRT(A4*3000)</f>
        <v>54.772255750516614</v>
      </c>
      <c r="P4" s="23">
        <f aca="true" t="shared" si="13" ref="P4:P27">SQRT(3/A4*1000)</f>
        <v>54.772255750516614</v>
      </c>
      <c r="Q4" s="25">
        <f aca="true" t="shared" si="14" ref="Q4:Q27">SQRT(A4*5000)</f>
        <v>70.71067811865476</v>
      </c>
      <c r="R4" s="25">
        <f aca="true" t="shared" si="15" ref="R4:R27">SQRT(5/A4*1000)</f>
        <v>70.71067811865476</v>
      </c>
      <c r="S4" s="33">
        <v>1</v>
      </c>
      <c r="T4" s="19">
        <f aca="true" t="shared" si="16" ref="T4:T27">SQRT(S4*10000)</f>
        <v>100</v>
      </c>
      <c r="U4" s="19">
        <f aca="true" t="shared" si="17" ref="U4:U27">SQRT(10/S4*1000)</f>
        <v>100</v>
      </c>
      <c r="V4" s="21">
        <f aca="true" t="shared" si="18" ref="V4:V27">SQRT(S4*11000)</f>
        <v>104.88088481701516</v>
      </c>
      <c r="W4" s="21">
        <f aca="true" t="shared" si="19" ref="W4:W27">SQRT(11/S4*1000)</f>
        <v>104.88088481701516</v>
      </c>
      <c r="X4" s="23">
        <f aca="true" t="shared" si="20" ref="X4:X27">SQRT(S4*15000)</f>
        <v>122.47448713915891</v>
      </c>
      <c r="Y4" s="23">
        <f aca="true" t="shared" si="21" ref="Y4:Y27">SQRT(15/S4*1000)</f>
        <v>122.47448713915891</v>
      </c>
      <c r="Z4" s="25">
        <f aca="true" t="shared" si="22" ref="Z4:Z27">SQRT(S4*17000)</f>
        <v>130.38404810405297</v>
      </c>
      <c r="AA4" s="25">
        <f aca="true" t="shared" si="23" ref="AA4:AA27">SQRT(17/S4*1000)</f>
        <v>130.38404810405297</v>
      </c>
    </row>
    <row r="5" spans="1:27" s="4" customFormat="1" ht="12.75">
      <c r="A5" s="33">
        <v>1.1</v>
      </c>
      <c r="B5" s="19">
        <f t="shared" si="0"/>
        <v>10.488088481701515</v>
      </c>
      <c r="C5" s="20">
        <f t="shared" si="1"/>
        <v>9.534625892455923</v>
      </c>
      <c r="D5" s="21">
        <f t="shared" si="2"/>
        <v>11.726039399558575</v>
      </c>
      <c r="E5" s="22">
        <f t="shared" si="3"/>
        <v>10.660035817780521</v>
      </c>
      <c r="F5" s="23">
        <f t="shared" si="4"/>
        <v>16.583123951777</v>
      </c>
      <c r="G5" s="24">
        <f t="shared" si="5"/>
        <v>15.07556722888818</v>
      </c>
      <c r="H5" s="25">
        <f t="shared" si="6"/>
        <v>23.45207879911715</v>
      </c>
      <c r="I5" s="26">
        <f t="shared" si="7"/>
        <v>21.320071635561042</v>
      </c>
      <c r="J5" s="33">
        <v>1.1</v>
      </c>
      <c r="K5" s="19">
        <f t="shared" si="8"/>
        <v>33.166247903554</v>
      </c>
      <c r="L5" s="19">
        <f t="shared" si="9"/>
        <v>30.15113445777636</v>
      </c>
      <c r="M5" s="21">
        <f t="shared" si="10"/>
        <v>46.9041575982343</v>
      </c>
      <c r="N5" s="21">
        <f t="shared" si="11"/>
        <v>42.640143271122085</v>
      </c>
      <c r="O5" s="23">
        <f t="shared" si="12"/>
        <v>57.44562646538029</v>
      </c>
      <c r="P5" s="23">
        <f t="shared" si="13"/>
        <v>52.22329678670935</v>
      </c>
      <c r="Q5" s="25">
        <f t="shared" si="14"/>
        <v>74.16198487095663</v>
      </c>
      <c r="R5" s="25">
        <f t="shared" si="15"/>
        <v>67.4199862463242</v>
      </c>
      <c r="S5" s="33">
        <v>1.1</v>
      </c>
      <c r="T5" s="19">
        <f t="shared" si="16"/>
        <v>104.88088481701516</v>
      </c>
      <c r="U5" s="19">
        <f t="shared" si="17"/>
        <v>95.34625892455922</v>
      </c>
      <c r="V5" s="21">
        <f t="shared" si="18"/>
        <v>110.00000000000001</v>
      </c>
      <c r="W5" s="21">
        <f t="shared" si="19"/>
        <v>100</v>
      </c>
      <c r="X5" s="23">
        <f t="shared" si="20"/>
        <v>128.4523257866513</v>
      </c>
      <c r="Y5" s="23">
        <f t="shared" si="21"/>
        <v>116.77484162422844</v>
      </c>
      <c r="Z5" s="25">
        <f t="shared" si="22"/>
        <v>136.74794331177344</v>
      </c>
      <c r="AA5" s="25">
        <f t="shared" si="23"/>
        <v>124.31631210161221</v>
      </c>
    </row>
    <row r="6" spans="1:27" s="4" customFormat="1" ht="12.75">
      <c r="A6" s="33">
        <v>1.2</v>
      </c>
      <c r="B6" s="19">
        <f t="shared" si="0"/>
        <v>10.954451150103322</v>
      </c>
      <c r="C6" s="20">
        <f t="shared" si="1"/>
        <v>9.128709291752768</v>
      </c>
      <c r="D6" s="21">
        <f t="shared" si="2"/>
        <v>12.24744871391589</v>
      </c>
      <c r="E6" s="22">
        <f t="shared" si="3"/>
        <v>10.206207261596576</v>
      </c>
      <c r="F6" s="23">
        <f t="shared" si="4"/>
        <v>17.320508075688775</v>
      </c>
      <c r="G6" s="24">
        <f t="shared" si="5"/>
        <v>14.433756729740644</v>
      </c>
      <c r="H6" s="25">
        <f t="shared" si="6"/>
        <v>24.49489742783178</v>
      </c>
      <c r="I6" s="26">
        <f t="shared" si="7"/>
        <v>20.412414523193153</v>
      </c>
      <c r="J6" s="33">
        <v>1.2</v>
      </c>
      <c r="K6" s="19">
        <f t="shared" si="8"/>
        <v>34.64101615137755</v>
      </c>
      <c r="L6" s="19">
        <f t="shared" si="9"/>
        <v>28.867513459481287</v>
      </c>
      <c r="M6" s="21">
        <f t="shared" si="10"/>
        <v>48.98979485566356</v>
      </c>
      <c r="N6" s="21">
        <f t="shared" si="11"/>
        <v>40.824829046386306</v>
      </c>
      <c r="O6" s="23">
        <f t="shared" si="12"/>
        <v>60</v>
      </c>
      <c r="P6" s="23">
        <f t="shared" si="13"/>
        <v>50</v>
      </c>
      <c r="Q6" s="25">
        <f t="shared" si="14"/>
        <v>77.45966692414834</v>
      </c>
      <c r="R6" s="25">
        <f t="shared" si="15"/>
        <v>64.54972243679029</v>
      </c>
      <c r="S6" s="33">
        <v>1.2</v>
      </c>
      <c r="T6" s="19">
        <f t="shared" si="16"/>
        <v>109.54451150103323</v>
      </c>
      <c r="U6" s="19">
        <f t="shared" si="17"/>
        <v>91.28709291752769</v>
      </c>
      <c r="V6" s="21">
        <f t="shared" si="18"/>
        <v>114.89125293076057</v>
      </c>
      <c r="W6" s="21">
        <f t="shared" si="19"/>
        <v>95.74271077563381</v>
      </c>
      <c r="X6" s="23">
        <f t="shared" si="20"/>
        <v>134.16407864998737</v>
      </c>
      <c r="Y6" s="23">
        <f t="shared" si="21"/>
        <v>111.80339887498948</v>
      </c>
      <c r="Z6" s="25">
        <f t="shared" si="22"/>
        <v>142.828568570857</v>
      </c>
      <c r="AA6" s="25">
        <f t="shared" si="23"/>
        <v>119.02380714238083</v>
      </c>
    </row>
    <row r="7" spans="1:27" s="4" customFormat="1" ht="12.75">
      <c r="A7" s="33">
        <v>1.3</v>
      </c>
      <c r="B7" s="19">
        <f t="shared" si="0"/>
        <v>11.40175425099138</v>
      </c>
      <c r="C7" s="20">
        <f t="shared" si="1"/>
        <v>8.770580193070293</v>
      </c>
      <c r="D7" s="21">
        <f t="shared" si="2"/>
        <v>12.747548783981962</v>
      </c>
      <c r="E7" s="22">
        <f t="shared" si="3"/>
        <v>9.8058067569092</v>
      </c>
      <c r="F7" s="23">
        <f t="shared" si="4"/>
        <v>18.027756377319946</v>
      </c>
      <c r="G7" s="24">
        <f t="shared" si="5"/>
        <v>13.867504905630728</v>
      </c>
      <c r="H7" s="25">
        <f t="shared" si="6"/>
        <v>25.495097567963924</v>
      </c>
      <c r="I7" s="26">
        <f t="shared" si="7"/>
        <v>19.6116135138184</v>
      </c>
      <c r="J7" s="33">
        <v>1.3</v>
      </c>
      <c r="K7" s="19">
        <f t="shared" si="8"/>
        <v>36.05551275463989</v>
      </c>
      <c r="L7" s="19">
        <f t="shared" si="9"/>
        <v>27.735009811261456</v>
      </c>
      <c r="M7" s="21">
        <f t="shared" si="10"/>
        <v>50.99019513592785</v>
      </c>
      <c r="N7" s="21">
        <f t="shared" si="11"/>
        <v>39.2232270276368</v>
      </c>
      <c r="O7" s="23">
        <f t="shared" si="12"/>
        <v>62.44997998398398</v>
      </c>
      <c r="P7" s="23">
        <f t="shared" si="13"/>
        <v>48.03844614152614</v>
      </c>
      <c r="Q7" s="25">
        <f t="shared" si="14"/>
        <v>80.62257748298549</v>
      </c>
      <c r="R7" s="25">
        <f t="shared" si="15"/>
        <v>62.01736729460423</v>
      </c>
      <c r="S7" s="33">
        <v>1.3</v>
      </c>
      <c r="T7" s="19">
        <f t="shared" si="16"/>
        <v>114.0175425099138</v>
      </c>
      <c r="U7" s="19">
        <f t="shared" si="17"/>
        <v>87.70580193070292</v>
      </c>
      <c r="V7" s="21">
        <f t="shared" si="18"/>
        <v>119.58260743101398</v>
      </c>
      <c r="W7" s="21">
        <f t="shared" si="19"/>
        <v>91.98662110077998</v>
      </c>
      <c r="X7" s="23">
        <f t="shared" si="20"/>
        <v>139.64240043768942</v>
      </c>
      <c r="Y7" s="23">
        <f t="shared" si="21"/>
        <v>107.41723110591494</v>
      </c>
      <c r="Z7" s="25">
        <f t="shared" si="22"/>
        <v>148.66068747318505</v>
      </c>
      <c r="AA7" s="25">
        <f t="shared" si="23"/>
        <v>114.35437497937312</v>
      </c>
    </row>
    <row r="8" spans="1:27" s="4" customFormat="1" ht="12.75">
      <c r="A8" s="33">
        <v>1.5</v>
      </c>
      <c r="B8" s="19">
        <f t="shared" si="0"/>
        <v>12.24744871391589</v>
      </c>
      <c r="C8" s="20">
        <f t="shared" si="1"/>
        <v>8.16496580927726</v>
      </c>
      <c r="D8" s="21">
        <f t="shared" si="2"/>
        <v>13.693063937629153</v>
      </c>
      <c r="E8" s="22">
        <f t="shared" si="3"/>
        <v>9.128709291752768</v>
      </c>
      <c r="F8" s="23">
        <f t="shared" si="4"/>
        <v>19.364916731037084</v>
      </c>
      <c r="G8" s="24">
        <f t="shared" si="5"/>
        <v>12.909944487358056</v>
      </c>
      <c r="H8" s="25">
        <f t="shared" si="6"/>
        <v>27.386127875258307</v>
      </c>
      <c r="I8" s="26">
        <f t="shared" si="7"/>
        <v>18.257418583505537</v>
      </c>
      <c r="J8" s="33">
        <v>1.5</v>
      </c>
      <c r="K8" s="19">
        <f t="shared" si="8"/>
        <v>38.72983346207417</v>
      </c>
      <c r="L8" s="19">
        <f t="shared" si="9"/>
        <v>25.81988897471611</v>
      </c>
      <c r="M8" s="21">
        <f t="shared" si="10"/>
        <v>54.772255750516614</v>
      </c>
      <c r="N8" s="21">
        <f t="shared" si="11"/>
        <v>36.51483716701107</v>
      </c>
      <c r="O8" s="23">
        <f t="shared" si="12"/>
        <v>67.08203932499369</v>
      </c>
      <c r="P8" s="23">
        <f t="shared" si="13"/>
        <v>44.721359549995796</v>
      </c>
      <c r="Q8" s="25">
        <f t="shared" si="14"/>
        <v>86.60254037844386</v>
      </c>
      <c r="R8" s="25">
        <f t="shared" si="15"/>
        <v>57.735026918962575</v>
      </c>
      <c r="S8" s="33">
        <v>1.5</v>
      </c>
      <c r="T8" s="19">
        <f t="shared" si="16"/>
        <v>122.47448713915891</v>
      </c>
      <c r="U8" s="19">
        <f t="shared" si="17"/>
        <v>81.64965809277261</v>
      </c>
      <c r="V8" s="21">
        <f t="shared" si="18"/>
        <v>128.4523257866513</v>
      </c>
      <c r="W8" s="21">
        <f t="shared" si="19"/>
        <v>85.63488385776752</v>
      </c>
      <c r="X8" s="23">
        <f t="shared" si="20"/>
        <v>150</v>
      </c>
      <c r="Y8" s="23">
        <f t="shared" si="21"/>
        <v>100</v>
      </c>
      <c r="Z8" s="25">
        <f t="shared" si="22"/>
        <v>159.68719422671313</v>
      </c>
      <c r="AA8" s="25">
        <f t="shared" si="23"/>
        <v>106.45812948447542</v>
      </c>
    </row>
    <row r="9" spans="1:27" s="4" customFormat="1" ht="12.75">
      <c r="A9" s="33">
        <v>1.6</v>
      </c>
      <c r="B9" s="19">
        <f t="shared" si="0"/>
        <v>12.649110640673518</v>
      </c>
      <c r="C9" s="20">
        <f t="shared" si="1"/>
        <v>7.905694150420948</v>
      </c>
      <c r="D9" s="21">
        <f t="shared" si="2"/>
        <v>14.142135623730951</v>
      </c>
      <c r="E9" s="22">
        <f t="shared" si="3"/>
        <v>8.838834764831844</v>
      </c>
      <c r="F9" s="23">
        <f t="shared" si="4"/>
        <v>20</v>
      </c>
      <c r="G9" s="24">
        <f t="shared" si="5"/>
        <v>12.5</v>
      </c>
      <c r="H9" s="25">
        <f t="shared" si="6"/>
        <v>28.284271247461902</v>
      </c>
      <c r="I9" s="26">
        <f t="shared" si="7"/>
        <v>17.67766952966369</v>
      </c>
      <c r="J9" s="33">
        <v>1.6</v>
      </c>
      <c r="K9" s="19">
        <f t="shared" si="8"/>
        <v>40</v>
      </c>
      <c r="L9" s="19">
        <f t="shared" si="9"/>
        <v>25</v>
      </c>
      <c r="M9" s="21">
        <f t="shared" si="10"/>
        <v>56.568542494923804</v>
      </c>
      <c r="N9" s="21">
        <f t="shared" si="11"/>
        <v>35.35533905932738</v>
      </c>
      <c r="O9" s="23">
        <f t="shared" si="12"/>
        <v>69.2820323027551</v>
      </c>
      <c r="P9" s="23">
        <f t="shared" si="13"/>
        <v>43.30127018922193</v>
      </c>
      <c r="Q9" s="25">
        <f t="shared" si="14"/>
        <v>89.44271909999159</v>
      </c>
      <c r="R9" s="25">
        <f t="shared" si="15"/>
        <v>55.90169943749474</v>
      </c>
      <c r="S9" s="33">
        <v>1.6</v>
      </c>
      <c r="T9" s="19">
        <f t="shared" si="16"/>
        <v>126.49110640673517</v>
      </c>
      <c r="U9" s="19">
        <f t="shared" si="17"/>
        <v>79.05694150420949</v>
      </c>
      <c r="V9" s="21">
        <f t="shared" si="18"/>
        <v>132.664991614216</v>
      </c>
      <c r="W9" s="21">
        <f t="shared" si="19"/>
        <v>82.915619758885</v>
      </c>
      <c r="X9" s="23">
        <f t="shared" si="20"/>
        <v>154.91933384829667</v>
      </c>
      <c r="Y9" s="23">
        <f t="shared" si="21"/>
        <v>96.82458365518542</v>
      </c>
      <c r="Z9" s="25">
        <f t="shared" si="22"/>
        <v>164.92422502470643</v>
      </c>
      <c r="AA9" s="25">
        <f t="shared" si="23"/>
        <v>103.07764064044152</v>
      </c>
    </row>
    <row r="10" spans="1:27" s="4" customFormat="1" ht="12.75">
      <c r="A10" s="33">
        <v>1.8</v>
      </c>
      <c r="B10" s="19">
        <f t="shared" si="0"/>
        <v>13.416407864998739</v>
      </c>
      <c r="C10" s="20">
        <f t="shared" si="1"/>
        <v>7.453559924999299</v>
      </c>
      <c r="D10" s="21">
        <f t="shared" si="2"/>
        <v>15</v>
      </c>
      <c r="E10" s="22">
        <f t="shared" si="3"/>
        <v>8.333333333333334</v>
      </c>
      <c r="F10" s="23">
        <f t="shared" si="4"/>
        <v>21.213203435596427</v>
      </c>
      <c r="G10" s="24">
        <f t="shared" si="5"/>
        <v>11.785113019775793</v>
      </c>
      <c r="H10" s="25">
        <f t="shared" si="6"/>
        <v>30</v>
      </c>
      <c r="I10" s="26">
        <f t="shared" si="7"/>
        <v>16.666666666666668</v>
      </c>
      <c r="J10" s="33">
        <v>1.8</v>
      </c>
      <c r="K10" s="19">
        <f t="shared" si="8"/>
        <v>42.42640687119285</v>
      </c>
      <c r="L10" s="19">
        <f t="shared" si="9"/>
        <v>23.570226039551585</v>
      </c>
      <c r="M10" s="21">
        <f t="shared" si="10"/>
        <v>60</v>
      </c>
      <c r="N10" s="21">
        <f t="shared" si="11"/>
        <v>33.333333333333336</v>
      </c>
      <c r="O10" s="23">
        <f t="shared" si="12"/>
        <v>73.48469228349535</v>
      </c>
      <c r="P10" s="23">
        <f t="shared" si="13"/>
        <v>40.8248290463863</v>
      </c>
      <c r="Q10" s="25">
        <f t="shared" si="14"/>
        <v>94.86832980505137</v>
      </c>
      <c r="R10" s="25">
        <f t="shared" si="15"/>
        <v>52.70462766947299</v>
      </c>
      <c r="S10" s="33">
        <v>1.8</v>
      </c>
      <c r="T10" s="19">
        <f t="shared" si="16"/>
        <v>134.16407864998737</v>
      </c>
      <c r="U10" s="19">
        <f t="shared" si="17"/>
        <v>74.53559924999298</v>
      </c>
      <c r="V10" s="21">
        <f t="shared" si="18"/>
        <v>140.71247279470288</v>
      </c>
      <c r="W10" s="21">
        <f t="shared" si="19"/>
        <v>78.17359599705715</v>
      </c>
      <c r="X10" s="23">
        <f t="shared" si="20"/>
        <v>164.31676725154983</v>
      </c>
      <c r="Y10" s="23">
        <f t="shared" si="21"/>
        <v>91.28709291752769</v>
      </c>
      <c r="Z10" s="25">
        <f t="shared" si="22"/>
        <v>174.92855684535903</v>
      </c>
      <c r="AA10" s="25">
        <f t="shared" si="23"/>
        <v>97.18253158075501</v>
      </c>
    </row>
    <row r="11" spans="1:27" s="4" customFormat="1" ht="12.75">
      <c r="A11" s="33">
        <v>2</v>
      </c>
      <c r="B11" s="19">
        <f t="shared" si="0"/>
        <v>14.142135623730951</v>
      </c>
      <c r="C11" s="20">
        <f t="shared" si="1"/>
        <v>7.0710678118654755</v>
      </c>
      <c r="D11" s="21">
        <f t="shared" si="2"/>
        <v>15.811388300841896</v>
      </c>
      <c r="E11" s="22">
        <f t="shared" si="3"/>
        <v>7.905694150420948</v>
      </c>
      <c r="F11" s="23">
        <f t="shared" si="4"/>
        <v>22.360679774997898</v>
      </c>
      <c r="G11" s="24">
        <f t="shared" si="5"/>
        <v>11.180339887498949</v>
      </c>
      <c r="H11" s="25">
        <f t="shared" si="6"/>
        <v>31.622776601683793</v>
      </c>
      <c r="I11" s="26">
        <f t="shared" si="7"/>
        <v>15.811388300841896</v>
      </c>
      <c r="J11" s="33">
        <v>2</v>
      </c>
      <c r="K11" s="19">
        <f t="shared" si="8"/>
        <v>44.721359549995796</v>
      </c>
      <c r="L11" s="19">
        <f t="shared" si="9"/>
        <v>22.360679774997898</v>
      </c>
      <c r="M11" s="21">
        <f t="shared" si="10"/>
        <v>63.245553203367585</v>
      </c>
      <c r="N11" s="21">
        <f t="shared" si="11"/>
        <v>31.622776601683793</v>
      </c>
      <c r="O11" s="23">
        <f t="shared" si="12"/>
        <v>77.45966692414834</v>
      </c>
      <c r="P11" s="23">
        <f t="shared" si="13"/>
        <v>38.72983346207417</v>
      </c>
      <c r="Q11" s="25">
        <f t="shared" si="14"/>
        <v>100</v>
      </c>
      <c r="R11" s="25">
        <f t="shared" si="15"/>
        <v>50</v>
      </c>
      <c r="S11" s="33">
        <v>2</v>
      </c>
      <c r="T11" s="19">
        <f t="shared" si="16"/>
        <v>141.4213562373095</v>
      </c>
      <c r="U11" s="19">
        <f t="shared" si="17"/>
        <v>70.71067811865476</v>
      </c>
      <c r="V11" s="21">
        <f t="shared" si="18"/>
        <v>148.32396974191326</v>
      </c>
      <c r="W11" s="21">
        <f t="shared" si="19"/>
        <v>74.16198487095663</v>
      </c>
      <c r="X11" s="23">
        <f t="shared" si="20"/>
        <v>173.20508075688772</v>
      </c>
      <c r="Y11" s="23">
        <f t="shared" si="21"/>
        <v>86.60254037844386</v>
      </c>
      <c r="Z11" s="25">
        <f t="shared" si="22"/>
        <v>184.39088914585776</v>
      </c>
      <c r="AA11" s="25">
        <f t="shared" si="23"/>
        <v>92.19544457292888</v>
      </c>
    </row>
    <row r="12" spans="1:27" s="4" customFormat="1" ht="12.75">
      <c r="A12" s="33">
        <v>2.2</v>
      </c>
      <c r="B12" s="19">
        <f t="shared" si="0"/>
        <v>14.832396974191328</v>
      </c>
      <c r="C12" s="20">
        <f t="shared" si="1"/>
        <v>6.741998624632421</v>
      </c>
      <c r="D12" s="21">
        <f t="shared" si="2"/>
        <v>16.583123951777</v>
      </c>
      <c r="E12" s="22">
        <f t="shared" si="3"/>
        <v>7.53778361444409</v>
      </c>
      <c r="F12" s="23">
        <f t="shared" si="4"/>
        <v>23.45207879911715</v>
      </c>
      <c r="G12" s="24">
        <f t="shared" si="5"/>
        <v>10.660035817780521</v>
      </c>
      <c r="H12" s="25">
        <f t="shared" si="6"/>
        <v>33.166247903554</v>
      </c>
      <c r="I12" s="26">
        <f t="shared" si="7"/>
        <v>15.07556722888818</v>
      </c>
      <c r="J12" s="33">
        <v>2.2</v>
      </c>
      <c r="K12" s="19">
        <f t="shared" si="8"/>
        <v>46.9041575982343</v>
      </c>
      <c r="L12" s="19">
        <f t="shared" si="9"/>
        <v>21.320071635561042</v>
      </c>
      <c r="M12" s="21">
        <f t="shared" si="10"/>
        <v>66.332495807108</v>
      </c>
      <c r="N12" s="21">
        <f t="shared" si="11"/>
        <v>30.15113445777636</v>
      </c>
      <c r="O12" s="23">
        <f t="shared" si="12"/>
        <v>81.24038404635961</v>
      </c>
      <c r="P12" s="23">
        <f t="shared" si="13"/>
        <v>36.927447293799815</v>
      </c>
      <c r="Q12" s="25">
        <f t="shared" si="14"/>
        <v>104.88088481701516</v>
      </c>
      <c r="R12" s="25">
        <f t="shared" si="15"/>
        <v>47.67312946227961</v>
      </c>
      <c r="S12" s="33">
        <v>2.2</v>
      </c>
      <c r="T12" s="19">
        <f t="shared" si="16"/>
        <v>148.32396974191326</v>
      </c>
      <c r="U12" s="19">
        <f t="shared" si="17"/>
        <v>67.4199862463242</v>
      </c>
      <c r="V12" s="21">
        <f t="shared" si="18"/>
        <v>155.56349186104046</v>
      </c>
      <c r="W12" s="21">
        <f t="shared" si="19"/>
        <v>70.71067811865476</v>
      </c>
      <c r="X12" s="23">
        <f t="shared" si="20"/>
        <v>181.6590212458495</v>
      </c>
      <c r="Y12" s="23">
        <f t="shared" si="21"/>
        <v>82.57228238447703</v>
      </c>
      <c r="Z12" s="25">
        <f t="shared" si="22"/>
        <v>193.39079605813717</v>
      </c>
      <c r="AA12" s="25">
        <f t="shared" si="23"/>
        <v>87.90490729915325</v>
      </c>
    </row>
    <row r="13" spans="1:27" s="4" customFormat="1" ht="12.75">
      <c r="A13" s="33">
        <v>2.4</v>
      </c>
      <c r="B13" s="19">
        <f t="shared" si="0"/>
        <v>15.491933384829668</v>
      </c>
      <c r="C13" s="20">
        <f t="shared" si="1"/>
        <v>6.454972243679029</v>
      </c>
      <c r="D13" s="21">
        <f t="shared" si="2"/>
        <v>17.320508075688775</v>
      </c>
      <c r="E13" s="22">
        <f t="shared" si="3"/>
        <v>7.216878364870322</v>
      </c>
      <c r="F13" s="23">
        <f t="shared" si="4"/>
        <v>24.49489742783178</v>
      </c>
      <c r="G13" s="24">
        <f t="shared" si="5"/>
        <v>10.206207261596576</v>
      </c>
      <c r="H13" s="25">
        <f t="shared" si="6"/>
        <v>34.64101615137755</v>
      </c>
      <c r="I13" s="26">
        <f t="shared" si="7"/>
        <v>14.433756729740644</v>
      </c>
      <c r="J13" s="33">
        <v>2.4</v>
      </c>
      <c r="K13" s="19">
        <f t="shared" si="8"/>
        <v>48.98979485566356</v>
      </c>
      <c r="L13" s="19">
        <f t="shared" si="9"/>
        <v>20.412414523193153</v>
      </c>
      <c r="M13" s="21">
        <f t="shared" si="10"/>
        <v>69.2820323027551</v>
      </c>
      <c r="N13" s="21">
        <f t="shared" si="11"/>
        <v>28.867513459481287</v>
      </c>
      <c r="O13" s="23">
        <f t="shared" si="12"/>
        <v>84.8528137423857</v>
      </c>
      <c r="P13" s="23">
        <f t="shared" si="13"/>
        <v>35.35533905932738</v>
      </c>
      <c r="Q13" s="25">
        <f t="shared" si="14"/>
        <v>109.54451150103323</v>
      </c>
      <c r="R13" s="25">
        <f t="shared" si="15"/>
        <v>45.64354645876384</v>
      </c>
      <c r="S13" s="33">
        <v>2.4</v>
      </c>
      <c r="T13" s="19">
        <f t="shared" si="16"/>
        <v>154.91933384829667</v>
      </c>
      <c r="U13" s="19">
        <f t="shared" si="17"/>
        <v>64.54972243679029</v>
      </c>
      <c r="V13" s="21">
        <f t="shared" si="18"/>
        <v>162.48076809271922</v>
      </c>
      <c r="W13" s="21">
        <f t="shared" si="19"/>
        <v>67.70032003863301</v>
      </c>
      <c r="X13" s="23">
        <f t="shared" si="20"/>
        <v>189.73665961010275</v>
      </c>
      <c r="Y13" s="23">
        <f t="shared" si="21"/>
        <v>79.05694150420949</v>
      </c>
      <c r="Z13" s="25">
        <f t="shared" si="22"/>
        <v>201.99009876724156</v>
      </c>
      <c r="AA13" s="25">
        <f t="shared" si="23"/>
        <v>84.16254115301732</v>
      </c>
    </row>
    <row r="14" spans="1:27" s="4" customFormat="1" ht="12.75">
      <c r="A14" s="33">
        <v>2.7</v>
      </c>
      <c r="B14" s="19">
        <f t="shared" si="0"/>
        <v>16.431676725154983</v>
      </c>
      <c r="C14" s="20">
        <f t="shared" si="1"/>
        <v>6.085806194501846</v>
      </c>
      <c r="D14" s="21">
        <f t="shared" si="2"/>
        <v>18.371173070873837</v>
      </c>
      <c r="E14" s="22">
        <f t="shared" si="3"/>
        <v>6.804138174397717</v>
      </c>
      <c r="F14" s="23">
        <f t="shared" si="4"/>
        <v>25.98076211353316</v>
      </c>
      <c r="G14" s="24">
        <f t="shared" si="5"/>
        <v>9.622504486493762</v>
      </c>
      <c r="H14" s="25">
        <f t="shared" si="6"/>
        <v>36.742346141747674</v>
      </c>
      <c r="I14" s="26">
        <f t="shared" si="7"/>
        <v>13.608276348795433</v>
      </c>
      <c r="J14" s="33">
        <v>2.7</v>
      </c>
      <c r="K14" s="19">
        <f t="shared" si="8"/>
        <v>51.96152422706632</v>
      </c>
      <c r="L14" s="19">
        <f t="shared" si="9"/>
        <v>19.245008972987524</v>
      </c>
      <c r="M14" s="21">
        <f t="shared" si="10"/>
        <v>73.48469228349535</v>
      </c>
      <c r="N14" s="21">
        <f t="shared" si="11"/>
        <v>27.216552697590867</v>
      </c>
      <c r="O14" s="23">
        <f t="shared" si="12"/>
        <v>90</v>
      </c>
      <c r="P14" s="23">
        <f t="shared" si="13"/>
        <v>33.33333333333333</v>
      </c>
      <c r="Q14" s="25">
        <f t="shared" si="14"/>
        <v>116.1895003862225</v>
      </c>
      <c r="R14" s="25">
        <f t="shared" si="15"/>
        <v>43.03314829119352</v>
      </c>
      <c r="S14" s="33">
        <v>2.7</v>
      </c>
      <c r="T14" s="19">
        <f t="shared" si="16"/>
        <v>164.31676725154983</v>
      </c>
      <c r="U14" s="19">
        <f t="shared" si="17"/>
        <v>60.858061945018456</v>
      </c>
      <c r="V14" s="21">
        <f t="shared" si="18"/>
        <v>172.33687939614086</v>
      </c>
      <c r="W14" s="21">
        <f t="shared" si="19"/>
        <v>63.82847385042253</v>
      </c>
      <c r="X14" s="23">
        <f t="shared" si="20"/>
        <v>201.24611797498108</v>
      </c>
      <c r="Y14" s="23">
        <f t="shared" si="21"/>
        <v>74.53559924999298</v>
      </c>
      <c r="Z14" s="25">
        <f t="shared" si="22"/>
        <v>214.2428528562855</v>
      </c>
      <c r="AA14" s="25">
        <f t="shared" si="23"/>
        <v>79.34920476158722</v>
      </c>
    </row>
    <row r="15" spans="1:27" s="4" customFormat="1" ht="12.75">
      <c r="A15" s="33">
        <v>3</v>
      </c>
      <c r="B15" s="19">
        <f t="shared" si="0"/>
        <v>17.320508075688775</v>
      </c>
      <c r="C15" s="20">
        <f t="shared" si="1"/>
        <v>5.773502691896258</v>
      </c>
      <c r="D15" s="21">
        <f t="shared" si="2"/>
        <v>19.364916731037084</v>
      </c>
      <c r="E15" s="22">
        <f t="shared" si="3"/>
        <v>6.454972243679028</v>
      </c>
      <c r="F15" s="23">
        <f t="shared" si="4"/>
        <v>27.386127875258307</v>
      </c>
      <c r="G15" s="24">
        <f t="shared" si="5"/>
        <v>9.128709291752768</v>
      </c>
      <c r="H15" s="25">
        <f t="shared" si="6"/>
        <v>38.72983346207417</v>
      </c>
      <c r="I15" s="26">
        <f t="shared" si="7"/>
        <v>12.909944487358056</v>
      </c>
      <c r="J15" s="33">
        <v>3</v>
      </c>
      <c r="K15" s="19">
        <f t="shared" si="8"/>
        <v>54.772255750516614</v>
      </c>
      <c r="L15" s="19">
        <f t="shared" si="9"/>
        <v>18.257418583505537</v>
      </c>
      <c r="M15" s="21">
        <f t="shared" si="10"/>
        <v>77.45966692414834</v>
      </c>
      <c r="N15" s="21">
        <f t="shared" si="11"/>
        <v>25.81988897471611</v>
      </c>
      <c r="O15" s="23">
        <f t="shared" si="12"/>
        <v>94.86832980505137</v>
      </c>
      <c r="P15" s="23">
        <f t="shared" si="13"/>
        <v>31.622776601683793</v>
      </c>
      <c r="Q15" s="25">
        <f t="shared" si="14"/>
        <v>122.47448713915891</v>
      </c>
      <c r="R15" s="25">
        <f t="shared" si="15"/>
        <v>40.824829046386306</v>
      </c>
      <c r="S15" s="33">
        <v>3</v>
      </c>
      <c r="T15" s="19">
        <f t="shared" si="16"/>
        <v>173.20508075688772</v>
      </c>
      <c r="U15" s="19">
        <f t="shared" si="17"/>
        <v>57.735026918962575</v>
      </c>
      <c r="V15" s="21">
        <f t="shared" si="18"/>
        <v>181.6590212458495</v>
      </c>
      <c r="W15" s="21">
        <f t="shared" si="19"/>
        <v>60.55300708194983</v>
      </c>
      <c r="X15" s="23">
        <f t="shared" si="20"/>
        <v>212.13203435596427</v>
      </c>
      <c r="Y15" s="23">
        <f t="shared" si="21"/>
        <v>70.71067811865476</v>
      </c>
      <c r="Z15" s="25">
        <f t="shared" si="22"/>
        <v>225.8317958127243</v>
      </c>
      <c r="AA15" s="25">
        <f t="shared" si="23"/>
        <v>75.2772652709081</v>
      </c>
    </row>
    <row r="16" spans="1:27" s="4" customFormat="1" ht="12.75">
      <c r="A16" s="33">
        <v>3.3</v>
      </c>
      <c r="B16" s="19">
        <f t="shared" si="0"/>
        <v>18.16590212458495</v>
      </c>
      <c r="C16" s="20">
        <f t="shared" si="1"/>
        <v>5.504818825631803</v>
      </c>
      <c r="D16" s="21">
        <f t="shared" si="2"/>
        <v>20.310096011589902</v>
      </c>
      <c r="E16" s="22">
        <f t="shared" si="3"/>
        <v>6.154574548966637</v>
      </c>
      <c r="F16" s="23">
        <f t="shared" si="4"/>
        <v>28.722813232690143</v>
      </c>
      <c r="G16" s="24">
        <f t="shared" si="5"/>
        <v>8.703882797784892</v>
      </c>
      <c r="H16" s="25">
        <f t="shared" si="6"/>
        <v>40.620192023179804</v>
      </c>
      <c r="I16" s="26">
        <f t="shared" si="7"/>
        <v>12.309149097933274</v>
      </c>
      <c r="J16" s="33">
        <v>3.3</v>
      </c>
      <c r="K16" s="19">
        <f t="shared" si="8"/>
        <v>57.445626465380286</v>
      </c>
      <c r="L16" s="19">
        <f t="shared" si="9"/>
        <v>17.407765595569785</v>
      </c>
      <c r="M16" s="21">
        <f t="shared" si="10"/>
        <v>81.24038404635961</v>
      </c>
      <c r="N16" s="21">
        <f t="shared" si="11"/>
        <v>24.618298195866547</v>
      </c>
      <c r="O16" s="23">
        <f t="shared" si="12"/>
        <v>99.498743710662</v>
      </c>
      <c r="P16" s="23">
        <f t="shared" si="13"/>
        <v>30.15113445777636</v>
      </c>
      <c r="Q16" s="25">
        <f t="shared" si="14"/>
        <v>128.4523257866513</v>
      </c>
      <c r="R16" s="25">
        <f t="shared" si="15"/>
        <v>38.92494720807615</v>
      </c>
      <c r="S16" s="33">
        <v>3.3</v>
      </c>
      <c r="T16" s="19">
        <f t="shared" si="16"/>
        <v>181.6590212458495</v>
      </c>
      <c r="U16" s="19">
        <f t="shared" si="17"/>
        <v>55.048188256318035</v>
      </c>
      <c r="V16" s="21">
        <f t="shared" si="18"/>
        <v>190.5255888325765</v>
      </c>
      <c r="W16" s="21">
        <f t="shared" si="19"/>
        <v>57.735026918962575</v>
      </c>
      <c r="X16" s="23">
        <f t="shared" si="20"/>
        <v>222.48595461286988</v>
      </c>
      <c r="Y16" s="23">
        <f t="shared" si="21"/>
        <v>67.41998624632421</v>
      </c>
      <c r="Z16" s="25">
        <f t="shared" si="22"/>
        <v>236.85438564654024</v>
      </c>
      <c r="AA16" s="25">
        <f t="shared" si="23"/>
        <v>71.77405625652733</v>
      </c>
    </row>
    <row r="17" spans="1:27" s="4" customFormat="1" ht="12.75">
      <c r="A17" s="33">
        <v>3.6</v>
      </c>
      <c r="B17" s="19">
        <f t="shared" si="0"/>
        <v>18.973665961010276</v>
      </c>
      <c r="C17" s="20">
        <f t="shared" si="1"/>
        <v>5.270462766947299</v>
      </c>
      <c r="D17" s="21">
        <f t="shared" si="2"/>
        <v>21.213203435596427</v>
      </c>
      <c r="E17" s="22">
        <f t="shared" si="3"/>
        <v>5.892556509887896</v>
      </c>
      <c r="F17" s="23">
        <f t="shared" si="4"/>
        <v>30</v>
      </c>
      <c r="G17" s="24">
        <f t="shared" si="5"/>
        <v>8.333333333333334</v>
      </c>
      <c r="H17" s="25">
        <f t="shared" si="6"/>
        <v>42.42640687119285</v>
      </c>
      <c r="I17" s="26">
        <f t="shared" si="7"/>
        <v>11.785113019775793</v>
      </c>
      <c r="J17" s="33">
        <v>3.6</v>
      </c>
      <c r="K17" s="19">
        <f t="shared" si="8"/>
        <v>60</v>
      </c>
      <c r="L17" s="19">
        <f t="shared" si="9"/>
        <v>16.666666666666668</v>
      </c>
      <c r="M17" s="21">
        <f t="shared" si="10"/>
        <v>84.8528137423857</v>
      </c>
      <c r="N17" s="21">
        <f t="shared" si="11"/>
        <v>23.570226039551585</v>
      </c>
      <c r="O17" s="23">
        <f t="shared" si="12"/>
        <v>103.92304845413264</v>
      </c>
      <c r="P17" s="23">
        <f t="shared" si="13"/>
        <v>28.867513459481287</v>
      </c>
      <c r="Q17" s="25">
        <f t="shared" si="14"/>
        <v>134.16407864998737</v>
      </c>
      <c r="R17" s="25">
        <f t="shared" si="15"/>
        <v>37.26779962499649</v>
      </c>
      <c r="S17" s="33">
        <v>3.6</v>
      </c>
      <c r="T17" s="19">
        <f t="shared" si="16"/>
        <v>189.73665961010275</v>
      </c>
      <c r="U17" s="19">
        <f t="shared" si="17"/>
        <v>52.70462766947299</v>
      </c>
      <c r="V17" s="21">
        <f t="shared" si="18"/>
        <v>198.997487421324</v>
      </c>
      <c r="W17" s="21">
        <f t="shared" si="19"/>
        <v>55.27707983925666</v>
      </c>
      <c r="X17" s="23">
        <f t="shared" si="20"/>
        <v>232.379000772445</v>
      </c>
      <c r="Y17" s="23">
        <f t="shared" si="21"/>
        <v>64.54972243679029</v>
      </c>
      <c r="Z17" s="25">
        <f t="shared" si="22"/>
        <v>247.38633753705963</v>
      </c>
      <c r="AA17" s="25">
        <f t="shared" si="23"/>
        <v>68.71842709362768</v>
      </c>
    </row>
    <row r="18" spans="1:27" s="4" customFormat="1" ht="12.75">
      <c r="A18" s="33">
        <v>3.9</v>
      </c>
      <c r="B18" s="19">
        <f t="shared" si="0"/>
        <v>19.748417658131498</v>
      </c>
      <c r="C18" s="20">
        <f t="shared" si="1"/>
        <v>5.063696835418333</v>
      </c>
      <c r="D18" s="21">
        <f t="shared" si="2"/>
        <v>22.079402165819616</v>
      </c>
      <c r="E18" s="22">
        <f t="shared" si="3"/>
        <v>5.661385170722979</v>
      </c>
      <c r="F18" s="23">
        <f t="shared" si="4"/>
        <v>31.22498999199199</v>
      </c>
      <c r="G18" s="24">
        <f t="shared" si="5"/>
        <v>8.006407690254358</v>
      </c>
      <c r="H18" s="25">
        <f t="shared" si="6"/>
        <v>44.15880433163923</v>
      </c>
      <c r="I18" s="26">
        <f t="shared" si="7"/>
        <v>11.322770341445958</v>
      </c>
      <c r="J18" s="33">
        <v>3.9</v>
      </c>
      <c r="K18" s="19">
        <f t="shared" si="8"/>
        <v>62.44997998398398</v>
      </c>
      <c r="L18" s="19">
        <f t="shared" si="9"/>
        <v>16.012815380508716</v>
      </c>
      <c r="M18" s="21">
        <f t="shared" si="10"/>
        <v>88.31760866327846</v>
      </c>
      <c r="N18" s="21">
        <f t="shared" si="11"/>
        <v>22.645540682891916</v>
      </c>
      <c r="O18" s="23">
        <f t="shared" si="12"/>
        <v>108.16653826391968</v>
      </c>
      <c r="P18" s="23">
        <f t="shared" si="13"/>
        <v>27.735009811261456</v>
      </c>
      <c r="Q18" s="25">
        <f t="shared" si="14"/>
        <v>139.64240043768942</v>
      </c>
      <c r="R18" s="25">
        <f t="shared" si="15"/>
        <v>35.80574370197164</v>
      </c>
      <c r="S18" s="33">
        <v>3.9</v>
      </c>
      <c r="T18" s="19">
        <f t="shared" si="16"/>
        <v>197.48417658131498</v>
      </c>
      <c r="U18" s="19">
        <f t="shared" si="17"/>
        <v>50.63696835418333</v>
      </c>
      <c r="V18" s="21">
        <f t="shared" si="18"/>
        <v>207.12315177207978</v>
      </c>
      <c r="W18" s="21">
        <f t="shared" si="19"/>
        <v>53.10850045437944</v>
      </c>
      <c r="X18" s="23">
        <f t="shared" si="20"/>
        <v>241.8677324489565</v>
      </c>
      <c r="Y18" s="23">
        <f t="shared" si="21"/>
        <v>62.01736729460423</v>
      </c>
      <c r="Z18" s="25">
        <f t="shared" si="22"/>
        <v>257.48786379167467</v>
      </c>
      <c r="AA18" s="25">
        <f t="shared" si="23"/>
        <v>66.02252917735248</v>
      </c>
    </row>
    <row r="19" spans="1:27" s="4" customFormat="1" ht="12.75">
      <c r="A19" s="33">
        <v>4.3</v>
      </c>
      <c r="B19" s="19">
        <f t="shared" si="0"/>
        <v>20.73644135332772</v>
      </c>
      <c r="C19" s="20">
        <f t="shared" si="1"/>
        <v>4.822428221704121</v>
      </c>
      <c r="D19" s="21">
        <f t="shared" si="2"/>
        <v>23.18404623873926</v>
      </c>
      <c r="E19" s="22">
        <f t="shared" si="3"/>
        <v>5.391638660171921</v>
      </c>
      <c r="F19" s="23">
        <f t="shared" si="4"/>
        <v>32.78719262151</v>
      </c>
      <c r="G19" s="24">
        <f t="shared" si="5"/>
        <v>7.624928516630233</v>
      </c>
      <c r="H19" s="25">
        <f t="shared" si="6"/>
        <v>46.36809247747852</v>
      </c>
      <c r="I19" s="26">
        <f t="shared" si="7"/>
        <v>10.783277320343842</v>
      </c>
      <c r="J19" s="33">
        <v>4.3</v>
      </c>
      <c r="K19" s="19">
        <f t="shared" si="8"/>
        <v>65.57438524302</v>
      </c>
      <c r="L19" s="19">
        <f t="shared" si="9"/>
        <v>15.249857033260467</v>
      </c>
      <c r="M19" s="21">
        <f t="shared" si="10"/>
        <v>92.73618495495704</v>
      </c>
      <c r="N19" s="21">
        <f t="shared" si="11"/>
        <v>21.566554640687684</v>
      </c>
      <c r="O19" s="23">
        <f t="shared" si="12"/>
        <v>113.57816691600547</v>
      </c>
      <c r="P19" s="23">
        <f t="shared" si="13"/>
        <v>26.413527189768715</v>
      </c>
      <c r="Q19" s="25">
        <f t="shared" si="14"/>
        <v>146.6287829861518</v>
      </c>
      <c r="R19" s="25">
        <f t="shared" si="15"/>
        <v>34.09971697352368</v>
      </c>
      <c r="S19" s="33">
        <v>4.3</v>
      </c>
      <c r="T19" s="19">
        <f t="shared" si="16"/>
        <v>207.3644135332772</v>
      </c>
      <c r="U19" s="19">
        <f t="shared" si="17"/>
        <v>48.224282217041214</v>
      </c>
      <c r="V19" s="21">
        <f t="shared" si="18"/>
        <v>217.48563170931544</v>
      </c>
      <c r="W19" s="21">
        <f t="shared" si="19"/>
        <v>50.578053885887314</v>
      </c>
      <c r="X19" s="23">
        <f t="shared" si="20"/>
        <v>253.96850198400588</v>
      </c>
      <c r="Y19" s="23">
        <f t="shared" si="21"/>
        <v>59.06244232186183</v>
      </c>
      <c r="Z19" s="25">
        <f t="shared" si="22"/>
        <v>270.3701166919155</v>
      </c>
      <c r="AA19" s="25">
        <f t="shared" si="23"/>
        <v>62.876771323701284</v>
      </c>
    </row>
    <row r="20" spans="1:27" s="4" customFormat="1" ht="12.75">
      <c r="A20" s="33">
        <v>4.7</v>
      </c>
      <c r="B20" s="19">
        <f t="shared" si="0"/>
        <v>21.6794833886788</v>
      </c>
      <c r="C20" s="20">
        <f t="shared" si="1"/>
        <v>4.612656040144425</v>
      </c>
      <c r="D20" s="21">
        <f t="shared" si="2"/>
        <v>24.238399287081645</v>
      </c>
      <c r="E20" s="22">
        <f t="shared" si="3"/>
        <v>5.157106231293967</v>
      </c>
      <c r="F20" s="23">
        <f t="shared" si="4"/>
        <v>34.27827300200522</v>
      </c>
      <c r="G20" s="24">
        <f t="shared" si="5"/>
        <v>7.293249574894728</v>
      </c>
      <c r="H20" s="25">
        <f t="shared" si="6"/>
        <v>48.47679857416329</v>
      </c>
      <c r="I20" s="26">
        <f t="shared" si="7"/>
        <v>10.314212462587934</v>
      </c>
      <c r="J20" s="33">
        <v>4.7</v>
      </c>
      <c r="K20" s="19">
        <f t="shared" si="8"/>
        <v>68.55654600401044</v>
      </c>
      <c r="L20" s="19">
        <f t="shared" si="9"/>
        <v>14.586499149789455</v>
      </c>
      <c r="M20" s="21">
        <f t="shared" si="10"/>
        <v>96.95359714832658</v>
      </c>
      <c r="N20" s="21">
        <f t="shared" si="11"/>
        <v>20.628424925175867</v>
      </c>
      <c r="O20" s="23">
        <f t="shared" si="12"/>
        <v>118.74342087037917</v>
      </c>
      <c r="P20" s="23">
        <f t="shared" si="13"/>
        <v>25.264557631995565</v>
      </c>
      <c r="Q20" s="25">
        <f t="shared" si="14"/>
        <v>153.29709716755892</v>
      </c>
      <c r="R20" s="25">
        <f t="shared" si="15"/>
        <v>32.616403652672105</v>
      </c>
      <c r="S20" s="33">
        <v>4.7</v>
      </c>
      <c r="T20" s="19">
        <f t="shared" si="16"/>
        <v>216.79483388678798</v>
      </c>
      <c r="U20" s="19">
        <f t="shared" si="17"/>
        <v>46.12656040144425</v>
      </c>
      <c r="V20" s="21">
        <f t="shared" si="18"/>
        <v>227.37634001804145</v>
      </c>
      <c r="W20" s="21">
        <f t="shared" si="19"/>
        <v>48.37794468468967</v>
      </c>
      <c r="X20" s="23">
        <f t="shared" si="20"/>
        <v>265.5183609470351</v>
      </c>
      <c r="Y20" s="23">
        <f t="shared" si="21"/>
        <v>56.493268286603204</v>
      </c>
      <c r="Z20" s="25">
        <f t="shared" si="22"/>
        <v>282.6658805020514</v>
      </c>
      <c r="AA20" s="25">
        <f t="shared" si="23"/>
        <v>60.141676702564126</v>
      </c>
    </row>
    <row r="21" spans="1:27" s="4" customFormat="1" ht="12.75">
      <c r="A21" s="33">
        <v>5.1</v>
      </c>
      <c r="B21" s="19">
        <f t="shared" si="0"/>
        <v>22.58317958127243</v>
      </c>
      <c r="C21" s="20">
        <f t="shared" si="1"/>
        <v>4.428074427700477</v>
      </c>
      <c r="D21" s="21">
        <f t="shared" si="2"/>
        <v>25.248762345905195</v>
      </c>
      <c r="E21" s="22">
        <f t="shared" si="3"/>
        <v>4.950737714883371</v>
      </c>
      <c r="F21" s="23">
        <f t="shared" si="4"/>
        <v>35.70714214271425</v>
      </c>
      <c r="G21" s="24">
        <f t="shared" si="5"/>
        <v>7.001400420140049</v>
      </c>
      <c r="H21" s="25">
        <f t="shared" si="6"/>
        <v>50.49752469181039</v>
      </c>
      <c r="I21" s="26">
        <f t="shared" si="7"/>
        <v>9.901475429766743</v>
      </c>
      <c r="J21" s="33">
        <v>5.1</v>
      </c>
      <c r="K21" s="19">
        <f t="shared" si="8"/>
        <v>71.4142842854285</v>
      </c>
      <c r="L21" s="19">
        <f t="shared" si="9"/>
        <v>14.002800840280099</v>
      </c>
      <c r="M21" s="21">
        <f t="shared" si="10"/>
        <v>100.99504938362078</v>
      </c>
      <c r="N21" s="21">
        <f t="shared" si="11"/>
        <v>19.802950859533485</v>
      </c>
      <c r="O21" s="23">
        <f t="shared" si="12"/>
        <v>123.69316876852982</v>
      </c>
      <c r="P21" s="23">
        <f t="shared" si="13"/>
        <v>24.253562503633297</v>
      </c>
      <c r="Q21" s="25">
        <f t="shared" si="14"/>
        <v>159.68719422671313</v>
      </c>
      <c r="R21" s="25">
        <f t="shared" si="15"/>
        <v>31.311214554257475</v>
      </c>
      <c r="S21" s="33">
        <v>5.1</v>
      </c>
      <c r="T21" s="19">
        <f t="shared" si="16"/>
        <v>225.8317958127243</v>
      </c>
      <c r="U21" s="19">
        <f t="shared" si="17"/>
        <v>44.280744277004764</v>
      </c>
      <c r="V21" s="21">
        <f t="shared" si="18"/>
        <v>236.8543856465402</v>
      </c>
      <c r="W21" s="21">
        <f t="shared" si="19"/>
        <v>46.4420364012824</v>
      </c>
      <c r="X21" s="23">
        <f t="shared" si="20"/>
        <v>276.5863337187866</v>
      </c>
      <c r="Y21" s="23">
        <f t="shared" si="21"/>
        <v>54.232614454664045</v>
      </c>
      <c r="Z21" s="25">
        <f t="shared" si="22"/>
        <v>294.44863728670913</v>
      </c>
      <c r="AA21" s="25">
        <f t="shared" si="23"/>
        <v>57.735026918962575</v>
      </c>
    </row>
    <row r="22" spans="1:27" s="4" customFormat="1" ht="12.75">
      <c r="A22" s="33">
        <v>5.6</v>
      </c>
      <c r="B22" s="19">
        <f t="shared" si="0"/>
        <v>23.664319132398465</v>
      </c>
      <c r="C22" s="20">
        <f t="shared" si="1"/>
        <v>4.225771273642583</v>
      </c>
      <c r="D22" s="21">
        <f t="shared" si="2"/>
        <v>26.457513110645905</v>
      </c>
      <c r="E22" s="22">
        <f t="shared" si="3"/>
        <v>4.72455591261534</v>
      </c>
      <c r="F22" s="23">
        <f t="shared" si="4"/>
        <v>37.416573867739416</v>
      </c>
      <c r="G22" s="24">
        <f t="shared" si="5"/>
        <v>6.68153104781061</v>
      </c>
      <c r="H22" s="25">
        <f t="shared" si="6"/>
        <v>52.91502622129181</v>
      </c>
      <c r="I22" s="26">
        <f t="shared" si="7"/>
        <v>9.44911182523068</v>
      </c>
      <c r="J22" s="33">
        <v>5.6</v>
      </c>
      <c r="K22" s="19">
        <f t="shared" si="8"/>
        <v>74.83314773547883</v>
      </c>
      <c r="L22" s="19">
        <f t="shared" si="9"/>
        <v>13.36306209562122</v>
      </c>
      <c r="M22" s="21">
        <f t="shared" si="10"/>
        <v>105.83005244258362</v>
      </c>
      <c r="N22" s="21">
        <f t="shared" si="11"/>
        <v>18.89822365046136</v>
      </c>
      <c r="O22" s="23">
        <f t="shared" si="12"/>
        <v>129.6148139681572</v>
      </c>
      <c r="P22" s="23">
        <f t="shared" si="13"/>
        <v>23.145502494313785</v>
      </c>
      <c r="Q22" s="25">
        <f t="shared" si="14"/>
        <v>167.33200530681512</v>
      </c>
      <c r="R22" s="25">
        <f t="shared" si="15"/>
        <v>29.88071523335984</v>
      </c>
      <c r="S22" s="33">
        <v>5.6</v>
      </c>
      <c r="T22" s="19">
        <f t="shared" si="16"/>
        <v>236.64319132398464</v>
      </c>
      <c r="U22" s="19">
        <f t="shared" si="17"/>
        <v>42.25771273642583</v>
      </c>
      <c r="V22" s="21">
        <f t="shared" si="18"/>
        <v>248.1934729198171</v>
      </c>
      <c r="W22" s="21">
        <f t="shared" si="19"/>
        <v>44.32026302139592</v>
      </c>
      <c r="X22" s="23">
        <f t="shared" si="20"/>
        <v>289.8275349237888</v>
      </c>
      <c r="Y22" s="23">
        <f t="shared" si="21"/>
        <v>51.75491695067657</v>
      </c>
      <c r="Z22" s="25">
        <f t="shared" si="22"/>
        <v>308.54497241083027</v>
      </c>
      <c r="AA22" s="25">
        <f t="shared" si="23"/>
        <v>55.097316501933975</v>
      </c>
    </row>
    <row r="23" spans="1:27" s="4" customFormat="1" ht="12.75">
      <c r="A23" s="33">
        <v>6.2</v>
      </c>
      <c r="B23" s="19">
        <f t="shared" si="0"/>
        <v>24.899799195977465</v>
      </c>
      <c r="C23" s="20">
        <f t="shared" si="1"/>
        <v>4.016096644512494</v>
      </c>
      <c r="D23" s="21">
        <f t="shared" si="2"/>
        <v>27.83882181415011</v>
      </c>
      <c r="E23" s="22">
        <f t="shared" si="3"/>
        <v>4.490132550669372</v>
      </c>
      <c r="F23" s="23">
        <f t="shared" si="4"/>
        <v>39.370039370059054</v>
      </c>
      <c r="G23" s="24">
        <f t="shared" si="5"/>
        <v>6.350006350009525</v>
      </c>
      <c r="H23" s="25">
        <f t="shared" si="6"/>
        <v>55.67764362830022</v>
      </c>
      <c r="I23" s="26">
        <f t="shared" si="7"/>
        <v>8.980265101338745</v>
      </c>
      <c r="J23" s="33">
        <v>6.2</v>
      </c>
      <c r="K23" s="19">
        <f t="shared" si="8"/>
        <v>78.74007874011811</v>
      </c>
      <c r="L23" s="19">
        <f t="shared" si="9"/>
        <v>12.70001270001905</v>
      </c>
      <c r="M23" s="21">
        <f t="shared" si="10"/>
        <v>111.35528725660043</v>
      </c>
      <c r="N23" s="21">
        <f t="shared" si="11"/>
        <v>17.96053020267749</v>
      </c>
      <c r="O23" s="23">
        <f t="shared" si="12"/>
        <v>136.38181696985856</v>
      </c>
      <c r="P23" s="23">
        <f t="shared" si="13"/>
        <v>21.997067253202992</v>
      </c>
      <c r="Q23" s="25">
        <f t="shared" si="14"/>
        <v>176.0681686165901</v>
      </c>
      <c r="R23" s="25">
        <f t="shared" si="15"/>
        <v>28.39809171235324</v>
      </c>
      <c r="S23" s="33">
        <v>6.2</v>
      </c>
      <c r="T23" s="19">
        <f t="shared" si="16"/>
        <v>248.99799195977465</v>
      </c>
      <c r="U23" s="19">
        <f t="shared" si="17"/>
        <v>40.16096644512494</v>
      </c>
      <c r="V23" s="21">
        <f t="shared" si="18"/>
        <v>261.1512971440119</v>
      </c>
      <c r="W23" s="21">
        <f t="shared" si="19"/>
        <v>42.1211769587116</v>
      </c>
      <c r="X23" s="23">
        <f t="shared" si="20"/>
        <v>304.9590136395381</v>
      </c>
      <c r="Y23" s="23">
        <f t="shared" si="21"/>
        <v>49.18693768379647</v>
      </c>
      <c r="Z23" s="25">
        <f t="shared" si="22"/>
        <v>324.65366161495854</v>
      </c>
      <c r="AA23" s="25">
        <f t="shared" si="23"/>
        <v>52.36349380886428</v>
      </c>
    </row>
    <row r="24" spans="1:27" s="4" customFormat="1" ht="12.75">
      <c r="A24" s="33">
        <v>6.8</v>
      </c>
      <c r="B24" s="19">
        <f t="shared" si="0"/>
        <v>26.076809620810597</v>
      </c>
      <c r="C24" s="20">
        <f t="shared" si="1"/>
        <v>3.8348249442368525</v>
      </c>
      <c r="D24" s="21">
        <f t="shared" si="2"/>
        <v>29.154759474226502</v>
      </c>
      <c r="E24" s="22">
        <f t="shared" si="3"/>
        <v>4.287464628562721</v>
      </c>
      <c r="F24" s="23">
        <f t="shared" si="4"/>
        <v>41.23105625617661</v>
      </c>
      <c r="G24" s="24">
        <f t="shared" si="5"/>
        <v>6.063390625908324</v>
      </c>
      <c r="H24" s="25">
        <f t="shared" si="6"/>
        <v>58.309518948453004</v>
      </c>
      <c r="I24" s="26">
        <f t="shared" si="7"/>
        <v>8.574929257125442</v>
      </c>
      <c r="J24" s="33">
        <v>6.8</v>
      </c>
      <c r="K24" s="19">
        <f t="shared" si="8"/>
        <v>82.46211251235322</v>
      </c>
      <c r="L24" s="19">
        <f t="shared" si="9"/>
        <v>12.126781251816649</v>
      </c>
      <c r="M24" s="21">
        <f t="shared" si="10"/>
        <v>116.61903789690601</v>
      </c>
      <c r="N24" s="21">
        <f t="shared" si="11"/>
        <v>17.149858514250884</v>
      </c>
      <c r="O24" s="23">
        <f t="shared" si="12"/>
        <v>142.828568570857</v>
      </c>
      <c r="P24" s="23">
        <f t="shared" si="13"/>
        <v>21.004201260420146</v>
      </c>
      <c r="Q24" s="25">
        <f t="shared" si="14"/>
        <v>184.39088914585776</v>
      </c>
      <c r="R24" s="25">
        <f t="shared" si="15"/>
        <v>27.116307227332022</v>
      </c>
      <c r="S24" s="33">
        <v>6.8</v>
      </c>
      <c r="T24" s="19">
        <f t="shared" si="16"/>
        <v>260.76809620810593</v>
      </c>
      <c r="U24" s="19">
        <f t="shared" si="17"/>
        <v>38.34824944236853</v>
      </c>
      <c r="V24" s="21">
        <f t="shared" si="18"/>
        <v>273.4958866235469</v>
      </c>
      <c r="W24" s="21">
        <f t="shared" si="19"/>
        <v>40.219983326992185</v>
      </c>
      <c r="X24" s="23">
        <f t="shared" si="20"/>
        <v>319.37438845342626</v>
      </c>
      <c r="Y24" s="23">
        <f t="shared" si="21"/>
        <v>46.96682183138621</v>
      </c>
      <c r="Z24" s="25">
        <f t="shared" si="22"/>
        <v>340</v>
      </c>
      <c r="AA24" s="25">
        <f t="shared" si="23"/>
        <v>50</v>
      </c>
    </row>
    <row r="25" spans="1:27" s="4" customFormat="1" ht="12.75">
      <c r="A25" s="33">
        <v>7.5</v>
      </c>
      <c r="B25" s="19">
        <f t="shared" si="0"/>
        <v>27.386127875258307</v>
      </c>
      <c r="C25" s="20">
        <f t="shared" si="1"/>
        <v>3.6514837167011076</v>
      </c>
      <c r="D25" s="21">
        <f t="shared" si="2"/>
        <v>30.618621784789728</v>
      </c>
      <c r="E25" s="22">
        <f t="shared" si="3"/>
        <v>4.08248290463863</v>
      </c>
      <c r="F25" s="23">
        <f t="shared" si="4"/>
        <v>43.30127018922193</v>
      </c>
      <c r="G25" s="24">
        <f t="shared" si="5"/>
        <v>5.773502691896258</v>
      </c>
      <c r="H25" s="25">
        <f t="shared" si="6"/>
        <v>61.237243569579455</v>
      </c>
      <c r="I25" s="26">
        <f t="shared" si="7"/>
        <v>8.16496580927726</v>
      </c>
      <c r="J25" s="33">
        <v>7.5</v>
      </c>
      <c r="K25" s="19">
        <f t="shared" si="8"/>
        <v>86.60254037844386</v>
      </c>
      <c r="L25" s="19">
        <f t="shared" si="9"/>
        <v>11.547005383792516</v>
      </c>
      <c r="M25" s="21">
        <f t="shared" si="10"/>
        <v>122.47448713915891</v>
      </c>
      <c r="N25" s="21">
        <f t="shared" si="11"/>
        <v>16.32993161855452</v>
      </c>
      <c r="O25" s="23">
        <f t="shared" si="12"/>
        <v>150</v>
      </c>
      <c r="P25" s="23">
        <f t="shared" si="13"/>
        <v>20</v>
      </c>
      <c r="Q25" s="25">
        <f t="shared" si="14"/>
        <v>193.64916731037084</v>
      </c>
      <c r="R25" s="25">
        <f t="shared" si="15"/>
        <v>25.81988897471611</v>
      </c>
      <c r="S25" s="33">
        <v>7.5</v>
      </c>
      <c r="T25" s="19">
        <f t="shared" si="16"/>
        <v>273.8612787525831</v>
      </c>
      <c r="U25" s="19">
        <f t="shared" si="17"/>
        <v>36.51483716701107</v>
      </c>
      <c r="V25" s="21">
        <f t="shared" si="18"/>
        <v>287.22813232690146</v>
      </c>
      <c r="W25" s="21">
        <f t="shared" si="19"/>
        <v>38.297084310253524</v>
      </c>
      <c r="X25" s="23">
        <f t="shared" si="20"/>
        <v>335.4101966249685</v>
      </c>
      <c r="Y25" s="23">
        <f t="shared" si="21"/>
        <v>44.721359549995796</v>
      </c>
      <c r="Z25" s="25">
        <f t="shared" si="22"/>
        <v>357.0714214271425</v>
      </c>
      <c r="AA25" s="25">
        <f t="shared" si="23"/>
        <v>47.60952285695233</v>
      </c>
    </row>
    <row r="26" spans="1:27" s="4" customFormat="1" ht="12.75">
      <c r="A26" s="33">
        <v>8.2</v>
      </c>
      <c r="B26" s="19">
        <f t="shared" si="0"/>
        <v>28.635642126552703</v>
      </c>
      <c r="C26" s="20">
        <f t="shared" si="1"/>
        <v>3.4921514788478913</v>
      </c>
      <c r="D26" s="21">
        <f t="shared" si="2"/>
        <v>32.01562118716424</v>
      </c>
      <c r="E26" s="22">
        <f t="shared" si="3"/>
        <v>3.904344047215152</v>
      </c>
      <c r="F26" s="23">
        <f t="shared" si="4"/>
        <v>45.27692569068709</v>
      </c>
      <c r="G26" s="24">
        <f t="shared" si="5"/>
        <v>5.521576303742328</v>
      </c>
      <c r="H26" s="25">
        <f t="shared" si="6"/>
        <v>64.03124237432849</v>
      </c>
      <c r="I26" s="26">
        <f t="shared" si="7"/>
        <v>7.808688094430304</v>
      </c>
      <c r="J26" s="33">
        <v>8.2</v>
      </c>
      <c r="K26" s="19">
        <f t="shared" si="8"/>
        <v>90.55385138137417</v>
      </c>
      <c r="L26" s="19">
        <f t="shared" si="9"/>
        <v>11.043152607484656</v>
      </c>
      <c r="M26" s="21">
        <f t="shared" si="10"/>
        <v>128.06248474865697</v>
      </c>
      <c r="N26" s="21">
        <f t="shared" si="11"/>
        <v>15.617376188860607</v>
      </c>
      <c r="O26" s="23">
        <f t="shared" si="12"/>
        <v>156.8438714135812</v>
      </c>
      <c r="P26" s="23">
        <f t="shared" si="13"/>
        <v>19.12730139190015</v>
      </c>
      <c r="Q26" s="25">
        <f t="shared" si="14"/>
        <v>202.48456731316588</v>
      </c>
      <c r="R26" s="25">
        <f t="shared" si="15"/>
        <v>24.693239916239744</v>
      </c>
      <c r="S26" s="33">
        <v>8.2</v>
      </c>
      <c r="T26" s="19">
        <f t="shared" si="16"/>
        <v>286.35642126552705</v>
      </c>
      <c r="U26" s="19">
        <f t="shared" si="17"/>
        <v>34.921514788478916</v>
      </c>
      <c r="V26" s="21">
        <f t="shared" si="18"/>
        <v>300.3331483536241</v>
      </c>
      <c r="W26" s="21">
        <f t="shared" si="19"/>
        <v>36.62599370166148</v>
      </c>
      <c r="X26" s="23">
        <f t="shared" si="20"/>
        <v>350.7135583350036</v>
      </c>
      <c r="Y26" s="23">
        <f t="shared" si="21"/>
        <v>42.76994613841508</v>
      </c>
      <c r="Z26" s="25">
        <f t="shared" si="22"/>
        <v>373.3630940518894</v>
      </c>
      <c r="AA26" s="25">
        <f t="shared" si="23"/>
        <v>45.53208464047432</v>
      </c>
    </row>
    <row r="27" spans="1:27" s="4" customFormat="1" ht="12.75">
      <c r="A27" s="33">
        <v>9.1</v>
      </c>
      <c r="B27" s="19">
        <f t="shared" si="0"/>
        <v>30.166206257996713</v>
      </c>
      <c r="C27" s="20">
        <f t="shared" si="1"/>
        <v>3.3149677206589794</v>
      </c>
      <c r="D27" s="21">
        <f t="shared" si="2"/>
        <v>33.726843908080106</v>
      </c>
      <c r="E27" s="22">
        <f t="shared" si="3"/>
        <v>3.706246583305506</v>
      </c>
      <c r="F27" s="23">
        <f t="shared" si="4"/>
        <v>47.69696007084728</v>
      </c>
      <c r="G27" s="24">
        <f t="shared" si="5"/>
        <v>5.241424183609591</v>
      </c>
      <c r="H27" s="25">
        <f t="shared" si="6"/>
        <v>67.45368781616021</v>
      </c>
      <c r="I27" s="26">
        <f t="shared" si="7"/>
        <v>7.412493166611012</v>
      </c>
      <c r="J27" s="33">
        <v>9.1</v>
      </c>
      <c r="K27" s="19">
        <f t="shared" si="8"/>
        <v>95.39392014169457</v>
      </c>
      <c r="L27" s="19">
        <f t="shared" si="9"/>
        <v>10.482848367219182</v>
      </c>
      <c r="M27" s="21">
        <f t="shared" si="10"/>
        <v>134.90737563232042</v>
      </c>
      <c r="N27" s="21">
        <f t="shared" si="11"/>
        <v>14.824986333222023</v>
      </c>
      <c r="O27" s="23">
        <f t="shared" si="12"/>
        <v>165.22711641858305</v>
      </c>
      <c r="P27" s="23">
        <f t="shared" si="13"/>
        <v>18.156825980064074</v>
      </c>
      <c r="Q27" s="25">
        <f t="shared" si="14"/>
        <v>213.3072900770154</v>
      </c>
      <c r="R27" s="25">
        <f t="shared" si="15"/>
        <v>23.440361546924773</v>
      </c>
      <c r="S27" s="33">
        <v>9.1</v>
      </c>
      <c r="T27" s="19">
        <f t="shared" si="16"/>
        <v>301.66206257996714</v>
      </c>
      <c r="U27" s="19">
        <f t="shared" si="17"/>
        <v>33.14967720658979</v>
      </c>
      <c r="V27" s="21">
        <f t="shared" si="18"/>
        <v>316.3858403911275</v>
      </c>
      <c r="W27" s="21">
        <f t="shared" si="19"/>
        <v>34.767674768255766</v>
      </c>
      <c r="X27" s="23">
        <f t="shared" si="20"/>
        <v>369.45906403822335</v>
      </c>
      <c r="Y27" s="23">
        <f t="shared" si="21"/>
        <v>40.59989714705751</v>
      </c>
      <c r="Z27" s="25">
        <f t="shared" si="22"/>
        <v>393.3192087859427</v>
      </c>
      <c r="AA27" s="25">
        <f t="shared" si="23"/>
        <v>43.22189107537832</v>
      </c>
    </row>
    <row r="28" spans="1:27" s="42" customFormat="1" ht="12.75">
      <c r="A28" s="41"/>
      <c r="B28" s="30"/>
      <c r="C28" s="31"/>
      <c r="D28" s="30"/>
      <c r="E28" s="31"/>
      <c r="F28" s="30"/>
      <c r="G28" s="31"/>
      <c r="H28" s="30"/>
      <c r="I28" s="31"/>
      <c r="J28" s="41"/>
      <c r="K28" s="30"/>
      <c r="L28" s="30"/>
      <c r="M28" s="30"/>
      <c r="N28" s="30"/>
      <c r="O28" s="30"/>
      <c r="P28" s="30"/>
      <c r="Q28" s="30"/>
      <c r="R28" s="30"/>
      <c r="S28" s="41"/>
      <c r="T28" s="30"/>
      <c r="U28" s="30"/>
      <c r="V28" s="30"/>
      <c r="W28" s="30"/>
      <c r="X28" s="30"/>
      <c r="Y28" s="30"/>
      <c r="Z28" s="30"/>
      <c r="AA28" s="30"/>
    </row>
    <row r="29" spans="1:27" s="4" customFormat="1" ht="12.75">
      <c r="A29" s="43">
        <f aca="true" t="shared" si="24" ref="A29:A52">A4*10</f>
        <v>10</v>
      </c>
      <c r="B29" s="19">
        <f aca="true" t="shared" si="25" ref="B29:B52">SQRT(A29*100)</f>
        <v>31.622776601683793</v>
      </c>
      <c r="C29" s="20">
        <f aca="true" t="shared" si="26" ref="C29:C52">SQRT(0.1/A29*1000)</f>
        <v>3.1622776601683795</v>
      </c>
      <c r="D29" s="21">
        <f aca="true" t="shared" si="27" ref="D29:D52">SQRT(A29*125)</f>
        <v>35.35533905932738</v>
      </c>
      <c r="E29" s="22">
        <f aca="true" t="shared" si="28" ref="E29:E52">SQRT(0.125/A29*1000)</f>
        <v>3.5355339059327378</v>
      </c>
      <c r="F29" s="23">
        <f aca="true" t="shared" si="29" ref="F29:F52">SQRT(A29*250)</f>
        <v>50</v>
      </c>
      <c r="G29" s="24">
        <f aca="true" t="shared" si="30" ref="G29:G52">SQRT(0.25/A29*1000)</f>
        <v>5</v>
      </c>
      <c r="H29" s="25">
        <f aca="true" t="shared" si="31" ref="H29:H52">SQRT(A29*500)</f>
        <v>70.71067811865476</v>
      </c>
      <c r="I29" s="26">
        <f aca="true" t="shared" si="32" ref="I29:I52">SQRT(0.5/A29*1000)</f>
        <v>7.0710678118654755</v>
      </c>
      <c r="J29" s="43">
        <f aca="true" t="shared" si="33" ref="J29:J52">J4*10</f>
        <v>10</v>
      </c>
      <c r="K29" s="19">
        <f aca="true" t="shared" si="34" ref="K29:K52">SQRT(A29*1000)</f>
        <v>100</v>
      </c>
      <c r="L29" s="19">
        <f aca="true" t="shared" si="35" ref="L29:L52">SQRT(1/A29*1000)</f>
        <v>10</v>
      </c>
      <c r="M29" s="21">
        <f aca="true" t="shared" si="36" ref="M29:M52">SQRT(A29*2000)</f>
        <v>141.4213562373095</v>
      </c>
      <c r="N29" s="21">
        <f aca="true" t="shared" si="37" ref="N29:N52">SQRT(2/A29*1000)</f>
        <v>14.142135623730951</v>
      </c>
      <c r="O29" s="23">
        <f aca="true" t="shared" si="38" ref="O29:O52">SQRT(A29*3000)</f>
        <v>173.20508075688772</v>
      </c>
      <c r="P29" s="23">
        <f aca="true" t="shared" si="39" ref="P29:P52">SQRT(3/A29*1000)</f>
        <v>17.320508075688775</v>
      </c>
      <c r="Q29" s="25">
        <f aca="true" t="shared" si="40" ref="Q29:Q52">SQRT(A29*5000)</f>
        <v>223.60679774997897</v>
      </c>
      <c r="R29" s="25">
        <f aca="true" t="shared" si="41" ref="R29:R52">SQRT(5/A29*1000)</f>
        <v>22.360679774997898</v>
      </c>
      <c r="S29" s="43">
        <f aca="true" t="shared" si="42" ref="S29:S52">S4*10</f>
        <v>10</v>
      </c>
      <c r="T29" s="19">
        <f aca="true" t="shared" si="43" ref="T29:T52">SQRT(S29*10000)</f>
        <v>316.22776601683796</v>
      </c>
      <c r="U29" s="19">
        <f aca="true" t="shared" si="44" ref="U29:U52">SQRT(10/S29*1000)</f>
        <v>31.622776601683793</v>
      </c>
      <c r="V29" s="21">
        <f aca="true" t="shared" si="45" ref="V29:V52">SQRT(S29*11000)</f>
        <v>331.66247903554</v>
      </c>
      <c r="W29" s="21">
        <f aca="true" t="shared" si="46" ref="W29:W52">SQRT(11/S29*1000)</f>
        <v>33.166247903554</v>
      </c>
      <c r="X29" s="23">
        <f aca="true" t="shared" si="47" ref="X29:X52">SQRT(S29*15000)</f>
        <v>387.2983346207417</v>
      </c>
      <c r="Y29" s="23">
        <f aca="true" t="shared" si="48" ref="Y29:Y52">SQRT(15/S29*1000)</f>
        <v>38.72983346207417</v>
      </c>
      <c r="Z29" s="25">
        <f aca="true" t="shared" si="49" ref="Z29:Z52">SQRT(S29*17000)</f>
        <v>412.31056256176606</v>
      </c>
      <c r="AA29" s="25">
        <f aca="true" t="shared" si="50" ref="AA29:AA52">SQRT(17/S29*1000)</f>
        <v>41.23105625617661</v>
      </c>
    </row>
    <row r="30" spans="1:27" s="4" customFormat="1" ht="12.75">
      <c r="A30" s="43">
        <f t="shared" si="24"/>
        <v>11</v>
      </c>
      <c r="B30" s="19">
        <f t="shared" si="25"/>
        <v>33.166247903554</v>
      </c>
      <c r="C30" s="20">
        <f t="shared" si="26"/>
        <v>3.0151134457776365</v>
      </c>
      <c r="D30" s="21">
        <f t="shared" si="27"/>
        <v>37.080992435478315</v>
      </c>
      <c r="E30" s="22">
        <f t="shared" si="28"/>
        <v>3.3709993123162105</v>
      </c>
      <c r="F30" s="23">
        <f t="shared" si="29"/>
        <v>52.44044240850758</v>
      </c>
      <c r="G30" s="24">
        <f t="shared" si="30"/>
        <v>4.767312946227961</v>
      </c>
      <c r="H30" s="25">
        <f t="shared" si="31"/>
        <v>74.16198487095663</v>
      </c>
      <c r="I30" s="26">
        <f t="shared" si="32"/>
        <v>6.741998624632421</v>
      </c>
      <c r="J30" s="43">
        <f t="shared" si="33"/>
        <v>11</v>
      </c>
      <c r="K30" s="19">
        <f t="shared" si="34"/>
        <v>104.88088481701516</v>
      </c>
      <c r="L30" s="19">
        <f t="shared" si="35"/>
        <v>9.534625892455923</v>
      </c>
      <c r="M30" s="21">
        <f t="shared" si="36"/>
        <v>148.32396974191326</v>
      </c>
      <c r="N30" s="21">
        <f t="shared" si="37"/>
        <v>13.483997249264842</v>
      </c>
      <c r="O30" s="23">
        <f t="shared" si="38"/>
        <v>181.6590212458495</v>
      </c>
      <c r="P30" s="23">
        <f t="shared" si="39"/>
        <v>16.514456476895408</v>
      </c>
      <c r="Q30" s="25">
        <f t="shared" si="40"/>
        <v>234.5207879911715</v>
      </c>
      <c r="R30" s="25">
        <f t="shared" si="41"/>
        <v>21.320071635561042</v>
      </c>
      <c r="S30" s="43">
        <f t="shared" si="42"/>
        <v>11</v>
      </c>
      <c r="T30" s="19">
        <f t="shared" si="43"/>
        <v>331.66247903554</v>
      </c>
      <c r="U30" s="19">
        <f t="shared" si="44"/>
        <v>30.15113445777636</v>
      </c>
      <c r="V30" s="21">
        <f t="shared" si="45"/>
        <v>347.85054261852173</v>
      </c>
      <c r="W30" s="21">
        <f t="shared" si="46"/>
        <v>31.622776601683793</v>
      </c>
      <c r="X30" s="23">
        <f t="shared" si="47"/>
        <v>406.201920231798</v>
      </c>
      <c r="Y30" s="23">
        <f t="shared" si="48"/>
        <v>36.927447293799815</v>
      </c>
      <c r="Z30" s="25">
        <f t="shared" si="49"/>
        <v>432.43496620879307</v>
      </c>
      <c r="AA30" s="25">
        <f t="shared" si="50"/>
        <v>39.31226965534483</v>
      </c>
    </row>
    <row r="31" spans="1:27" s="4" customFormat="1" ht="12.75">
      <c r="A31" s="43">
        <f t="shared" si="24"/>
        <v>12</v>
      </c>
      <c r="B31" s="19">
        <f t="shared" si="25"/>
        <v>34.64101615137755</v>
      </c>
      <c r="C31" s="20">
        <f t="shared" si="26"/>
        <v>2.886751345948129</v>
      </c>
      <c r="D31" s="21">
        <f t="shared" si="27"/>
        <v>38.72983346207417</v>
      </c>
      <c r="E31" s="22">
        <f t="shared" si="28"/>
        <v>3.227486121839514</v>
      </c>
      <c r="F31" s="23">
        <f t="shared" si="29"/>
        <v>54.772255750516614</v>
      </c>
      <c r="G31" s="24">
        <f t="shared" si="30"/>
        <v>4.564354645876384</v>
      </c>
      <c r="H31" s="25">
        <f t="shared" si="31"/>
        <v>77.45966692414834</v>
      </c>
      <c r="I31" s="26">
        <f t="shared" si="32"/>
        <v>6.454972243679028</v>
      </c>
      <c r="J31" s="43">
        <f t="shared" si="33"/>
        <v>12</v>
      </c>
      <c r="K31" s="19">
        <f t="shared" si="34"/>
        <v>109.54451150103323</v>
      </c>
      <c r="L31" s="19">
        <f t="shared" si="35"/>
        <v>9.128709291752768</v>
      </c>
      <c r="M31" s="21">
        <f t="shared" si="36"/>
        <v>154.91933384829667</v>
      </c>
      <c r="N31" s="21">
        <f t="shared" si="37"/>
        <v>12.909944487358056</v>
      </c>
      <c r="O31" s="23">
        <f t="shared" si="38"/>
        <v>189.73665961010275</v>
      </c>
      <c r="P31" s="23">
        <f t="shared" si="39"/>
        <v>15.811388300841896</v>
      </c>
      <c r="Q31" s="25">
        <f t="shared" si="40"/>
        <v>244.94897427831782</v>
      </c>
      <c r="R31" s="25">
        <f t="shared" si="41"/>
        <v>20.412414523193153</v>
      </c>
      <c r="S31" s="43">
        <f t="shared" si="42"/>
        <v>12</v>
      </c>
      <c r="T31" s="19">
        <f t="shared" si="43"/>
        <v>346.41016151377545</v>
      </c>
      <c r="U31" s="19">
        <f t="shared" si="44"/>
        <v>28.867513459481287</v>
      </c>
      <c r="V31" s="21">
        <f t="shared" si="45"/>
        <v>363.318042491699</v>
      </c>
      <c r="W31" s="21">
        <f t="shared" si="46"/>
        <v>30.276503540974915</v>
      </c>
      <c r="X31" s="23">
        <f t="shared" si="47"/>
        <v>424.26406871192853</v>
      </c>
      <c r="Y31" s="23">
        <f t="shared" si="48"/>
        <v>35.35533905932738</v>
      </c>
      <c r="Z31" s="25">
        <f t="shared" si="49"/>
        <v>451.6635916254486</v>
      </c>
      <c r="AA31" s="25">
        <f t="shared" si="50"/>
        <v>37.63863263545405</v>
      </c>
    </row>
    <row r="32" spans="1:27" s="4" customFormat="1" ht="12.75">
      <c r="A32" s="43">
        <f t="shared" si="24"/>
        <v>13</v>
      </c>
      <c r="B32" s="19">
        <f t="shared" si="25"/>
        <v>36.05551275463989</v>
      </c>
      <c r="C32" s="20">
        <f t="shared" si="26"/>
        <v>2.7735009811261455</v>
      </c>
      <c r="D32" s="21">
        <f t="shared" si="27"/>
        <v>40.311288741492746</v>
      </c>
      <c r="E32" s="22">
        <f t="shared" si="28"/>
        <v>3.1008683647302115</v>
      </c>
      <c r="F32" s="23">
        <f t="shared" si="29"/>
        <v>57.0087712549569</v>
      </c>
      <c r="G32" s="24">
        <f t="shared" si="30"/>
        <v>4.3852900965351465</v>
      </c>
      <c r="H32" s="25">
        <f t="shared" si="31"/>
        <v>80.62257748298549</v>
      </c>
      <c r="I32" s="26">
        <f t="shared" si="32"/>
        <v>6.201736729460423</v>
      </c>
      <c r="J32" s="43">
        <f t="shared" si="33"/>
        <v>13</v>
      </c>
      <c r="K32" s="19">
        <f t="shared" si="34"/>
        <v>114.0175425099138</v>
      </c>
      <c r="L32" s="19">
        <f t="shared" si="35"/>
        <v>8.770580193070293</v>
      </c>
      <c r="M32" s="21">
        <f t="shared" si="36"/>
        <v>161.24515496597098</v>
      </c>
      <c r="N32" s="21">
        <f t="shared" si="37"/>
        <v>12.403473458920846</v>
      </c>
      <c r="O32" s="23">
        <f t="shared" si="38"/>
        <v>197.48417658131498</v>
      </c>
      <c r="P32" s="23">
        <f t="shared" si="39"/>
        <v>15.191090506255</v>
      </c>
      <c r="Q32" s="25">
        <f t="shared" si="40"/>
        <v>254.95097567963924</v>
      </c>
      <c r="R32" s="25">
        <f t="shared" si="41"/>
        <v>19.611613513818405</v>
      </c>
      <c r="S32" s="43">
        <f t="shared" si="42"/>
        <v>13</v>
      </c>
      <c r="T32" s="19">
        <f t="shared" si="43"/>
        <v>360.5551275463989</v>
      </c>
      <c r="U32" s="19">
        <f t="shared" si="44"/>
        <v>27.735009811261456</v>
      </c>
      <c r="V32" s="21">
        <f t="shared" si="45"/>
        <v>378.15340802378074</v>
      </c>
      <c r="W32" s="21">
        <f t="shared" si="46"/>
        <v>29.08872369413698</v>
      </c>
      <c r="X32" s="23">
        <f t="shared" si="47"/>
        <v>441.5880433163923</v>
      </c>
      <c r="Y32" s="23">
        <f t="shared" si="48"/>
        <v>33.96831102433787</v>
      </c>
      <c r="Z32" s="25">
        <f t="shared" si="49"/>
        <v>470.1063709417263</v>
      </c>
      <c r="AA32" s="25">
        <f t="shared" si="50"/>
        <v>36.16202853397895</v>
      </c>
    </row>
    <row r="33" spans="1:27" s="4" customFormat="1" ht="12.75">
      <c r="A33" s="43">
        <f t="shared" si="24"/>
        <v>15</v>
      </c>
      <c r="B33" s="19">
        <f t="shared" si="25"/>
        <v>38.72983346207417</v>
      </c>
      <c r="C33" s="20">
        <f t="shared" si="26"/>
        <v>2.581988897471611</v>
      </c>
      <c r="D33" s="21">
        <f t="shared" si="27"/>
        <v>43.30127018922193</v>
      </c>
      <c r="E33" s="22">
        <f t="shared" si="28"/>
        <v>2.886751345948129</v>
      </c>
      <c r="F33" s="23">
        <f t="shared" si="29"/>
        <v>61.237243569579455</v>
      </c>
      <c r="G33" s="24">
        <f t="shared" si="30"/>
        <v>4.08248290463863</v>
      </c>
      <c r="H33" s="25">
        <f t="shared" si="31"/>
        <v>86.60254037844386</v>
      </c>
      <c r="I33" s="26">
        <f t="shared" si="32"/>
        <v>5.773502691896258</v>
      </c>
      <c r="J33" s="43">
        <f t="shared" si="33"/>
        <v>15</v>
      </c>
      <c r="K33" s="19">
        <f t="shared" si="34"/>
        <v>122.47448713915891</v>
      </c>
      <c r="L33" s="19">
        <f t="shared" si="35"/>
        <v>8.16496580927726</v>
      </c>
      <c r="M33" s="21">
        <f t="shared" si="36"/>
        <v>173.20508075688772</v>
      </c>
      <c r="N33" s="21">
        <f t="shared" si="37"/>
        <v>11.547005383792516</v>
      </c>
      <c r="O33" s="23">
        <f t="shared" si="38"/>
        <v>212.13203435596427</v>
      </c>
      <c r="P33" s="23">
        <f t="shared" si="39"/>
        <v>14.142135623730951</v>
      </c>
      <c r="Q33" s="25">
        <f t="shared" si="40"/>
        <v>273.8612787525831</v>
      </c>
      <c r="R33" s="25">
        <f t="shared" si="41"/>
        <v>18.257418583505537</v>
      </c>
      <c r="S33" s="43">
        <f t="shared" si="42"/>
        <v>15</v>
      </c>
      <c r="T33" s="19">
        <f t="shared" si="43"/>
        <v>387.2983346207417</v>
      </c>
      <c r="U33" s="19">
        <f t="shared" si="44"/>
        <v>25.81988897471611</v>
      </c>
      <c r="V33" s="21">
        <f t="shared" si="45"/>
        <v>406.201920231798</v>
      </c>
      <c r="W33" s="21">
        <f t="shared" si="46"/>
        <v>27.080128015453198</v>
      </c>
      <c r="X33" s="23">
        <f t="shared" si="47"/>
        <v>474.3416490252569</v>
      </c>
      <c r="Y33" s="23">
        <f t="shared" si="48"/>
        <v>31.622776601683793</v>
      </c>
      <c r="Z33" s="25">
        <f t="shared" si="49"/>
        <v>504.9752469181039</v>
      </c>
      <c r="AA33" s="25">
        <f t="shared" si="50"/>
        <v>33.665016461206925</v>
      </c>
    </row>
    <row r="34" spans="1:27" s="4" customFormat="1" ht="12.75">
      <c r="A34" s="43">
        <f t="shared" si="24"/>
        <v>16</v>
      </c>
      <c r="B34" s="19">
        <f t="shared" si="25"/>
        <v>40</v>
      </c>
      <c r="C34" s="20">
        <f t="shared" si="26"/>
        <v>2.5</v>
      </c>
      <c r="D34" s="21">
        <f t="shared" si="27"/>
        <v>44.721359549995796</v>
      </c>
      <c r="E34" s="22">
        <f t="shared" si="28"/>
        <v>2.7950849718747373</v>
      </c>
      <c r="F34" s="23">
        <f t="shared" si="29"/>
        <v>63.245553203367585</v>
      </c>
      <c r="G34" s="24">
        <f t="shared" si="30"/>
        <v>3.952847075210474</v>
      </c>
      <c r="H34" s="25">
        <f t="shared" si="31"/>
        <v>89.44271909999159</v>
      </c>
      <c r="I34" s="26">
        <f t="shared" si="32"/>
        <v>5.5901699437494745</v>
      </c>
      <c r="J34" s="43">
        <f t="shared" si="33"/>
        <v>16</v>
      </c>
      <c r="K34" s="19">
        <f t="shared" si="34"/>
        <v>126.49110640673517</v>
      </c>
      <c r="L34" s="19">
        <f t="shared" si="35"/>
        <v>7.905694150420948</v>
      </c>
      <c r="M34" s="21">
        <f t="shared" si="36"/>
        <v>178.88543819998318</v>
      </c>
      <c r="N34" s="21">
        <f t="shared" si="37"/>
        <v>11.180339887498949</v>
      </c>
      <c r="O34" s="23">
        <f t="shared" si="38"/>
        <v>219.08902300206645</v>
      </c>
      <c r="P34" s="23">
        <f t="shared" si="39"/>
        <v>13.693063937629153</v>
      </c>
      <c r="Q34" s="25">
        <f t="shared" si="40"/>
        <v>282.842712474619</v>
      </c>
      <c r="R34" s="25">
        <f t="shared" si="41"/>
        <v>17.67766952966369</v>
      </c>
      <c r="S34" s="43">
        <f t="shared" si="42"/>
        <v>16</v>
      </c>
      <c r="T34" s="19">
        <f t="shared" si="43"/>
        <v>400</v>
      </c>
      <c r="U34" s="19">
        <f t="shared" si="44"/>
        <v>25</v>
      </c>
      <c r="V34" s="21">
        <f t="shared" si="45"/>
        <v>419.52353926806063</v>
      </c>
      <c r="W34" s="21">
        <f t="shared" si="46"/>
        <v>26.22022120425379</v>
      </c>
      <c r="X34" s="23">
        <f t="shared" si="47"/>
        <v>489.89794855663564</v>
      </c>
      <c r="Y34" s="23">
        <f t="shared" si="48"/>
        <v>30.618621784789728</v>
      </c>
      <c r="Z34" s="25">
        <f t="shared" si="49"/>
        <v>521.5361924162119</v>
      </c>
      <c r="AA34" s="25">
        <f t="shared" si="50"/>
        <v>32.59601202601324</v>
      </c>
    </row>
    <row r="35" spans="1:27" s="4" customFormat="1" ht="12.75">
      <c r="A35" s="43">
        <f t="shared" si="24"/>
        <v>18</v>
      </c>
      <c r="B35" s="19">
        <f t="shared" si="25"/>
        <v>42.42640687119285</v>
      </c>
      <c r="C35" s="20">
        <f t="shared" si="26"/>
        <v>2.3570226039551585</v>
      </c>
      <c r="D35" s="21">
        <f t="shared" si="27"/>
        <v>47.43416490252569</v>
      </c>
      <c r="E35" s="22">
        <f t="shared" si="28"/>
        <v>2.6352313834736494</v>
      </c>
      <c r="F35" s="23">
        <f t="shared" si="29"/>
        <v>67.08203932499369</v>
      </c>
      <c r="G35" s="24">
        <f t="shared" si="30"/>
        <v>3.7267799624996494</v>
      </c>
      <c r="H35" s="25">
        <f t="shared" si="31"/>
        <v>94.86832980505137</v>
      </c>
      <c r="I35" s="26">
        <f t="shared" si="32"/>
        <v>5.270462766947299</v>
      </c>
      <c r="J35" s="43">
        <f t="shared" si="33"/>
        <v>18</v>
      </c>
      <c r="K35" s="19">
        <f t="shared" si="34"/>
        <v>134.16407864998737</v>
      </c>
      <c r="L35" s="19">
        <f t="shared" si="35"/>
        <v>7.453559924999299</v>
      </c>
      <c r="M35" s="21">
        <f t="shared" si="36"/>
        <v>189.73665961010275</v>
      </c>
      <c r="N35" s="21">
        <f t="shared" si="37"/>
        <v>10.540925533894598</v>
      </c>
      <c r="O35" s="23">
        <f t="shared" si="38"/>
        <v>232.379000772445</v>
      </c>
      <c r="P35" s="23">
        <f t="shared" si="39"/>
        <v>12.909944487358056</v>
      </c>
      <c r="Q35" s="25">
        <f t="shared" si="40"/>
        <v>300</v>
      </c>
      <c r="R35" s="25">
        <f t="shared" si="41"/>
        <v>16.666666666666668</v>
      </c>
      <c r="S35" s="43">
        <f t="shared" si="42"/>
        <v>18</v>
      </c>
      <c r="T35" s="19">
        <f t="shared" si="43"/>
        <v>424.26406871192853</v>
      </c>
      <c r="U35" s="19">
        <f t="shared" si="44"/>
        <v>23.570226039551585</v>
      </c>
      <c r="V35" s="21">
        <f t="shared" si="45"/>
        <v>444.97190922573975</v>
      </c>
      <c r="W35" s="21">
        <f t="shared" si="46"/>
        <v>24.720661623652212</v>
      </c>
      <c r="X35" s="23">
        <f t="shared" si="47"/>
        <v>519.6152422706632</v>
      </c>
      <c r="Y35" s="23">
        <f t="shared" si="48"/>
        <v>28.867513459481287</v>
      </c>
      <c r="Z35" s="25">
        <f t="shared" si="49"/>
        <v>553.1726674375732</v>
      </c>
      <c r="AA35" s="25">
        <f t="shared" si="50"/>
        <v>30.73181485764296</v>
      </c>
    </row>
    <row r="36" spans="1:27" s="4" customFormat="1" ht="12.75">
      <c r="A36" s="43">
        <f t="shared" si="24"/>
        <v>20</v>
      </c>
      <c r="B36" s="19">
        <f t="shared" si="25"/>
        <v>44.721359549995796</v>
      </c>
      <c r="C36" s="20">
        <f t="shared" si="26"/>
        <v>2.23606797749979</v>
      </c>
      <c r="D36" s="21">
        <f t="shared" si="27"/>
        <v>50</v>
      </c>
      <c r="E36" s="22">
        <f t="shared" si="28"/>
        <v>2.5</v>
      </c>
      <c r="F36" s="23">
        <f t="shared" si="29"/>
        <v>70.71067811865476</v>
      </c>
      <c r="G36" s="24">
        <f t="shared" si="30"/>
        <v>3.5355339059327378</v>
      </c>
      <c r="H36" s="25">
        <f t="shared" si="31"/>
        <v>100</v>
      </c>
      <c r="I36" s="26">
        <f t="shared" si="32"/>
        <v>5</v>
      </c>
      <c r="J36" s="43">
        <f t="shared" si="33"/>
        <v>20</v>
      </c>
      <c r="K36" s="19">
        <f t="shared" si="34"/>
        <v>141.4213562373095</v>
      </c>
      <c r="L36" s="19">
        <f t="shared" si="35"/>
        <v>7.0710678118654755</v>
      </c>
      <c r="M36" s="21">
        <f t="shared" si="36"/>
        <v>200</v>
      </c>
      <c r="N36" s="21">
        <f t="shared" si="37"/>
        <v>10</v>
      </c>
      <c r="O36" s="23">
        <f t="shared" si="38"/>
        <v>244.94897427831782</v>
      </c>
      <c r="P36" s="23">
        <f t="shared" si="39"/>
        <v>12.24744871391589</v>
      </c>
      <c r="Q36" s="25">
        <f t="shared" si="40"/>
        <v>316.22776601683796</v>
      </c>
      <c r="R36" s="25">
        <f t="shared" si="41"/>
        <v>15.811388300841896</v>
      </c>
      <c r="S36" s="43">
        <f t="shared" si="42"/>
        <v>20</v>
      </c>
      <c r="T36" s="19">
        <f t="shared" si="43"/>
        <v>447.21359549995793</v>
      </c>
      <c r="U36" s="19">
        <f t="shared" si="44"/>
        <v>22.360679774997898</v>
      </c>
      <c r="V36" s="21">
        <f t="shared" si="45"/>
        <v>469.041575982343</v>
      </c>
      <c r="W36" s="21">
        <f t="shared" si="46"/>
        <v>23.45207879911715</v>
      </c>
      <c r="X36" s="23">
        <f t="shared" si="47"/>
        <v>547.7225575051662</v>
      </c>
      <c r="Y36" s="23">
        <f t="shared" si="48"/>
        <v>27.386127875258307</v>
      </c>
      <c r="Z36" s="25">
        <f t="shared" si="49"/>
        <v>583.09518948453</v>
      </c>
      <c r="AA36" s="25">
        <f t="shared" si="50"/>
        <v>29.154759474226502</v>
      </c>
    </row>
    <row r="37" spans="1:27" s="4" customFormat="1" ht="12.75">
      <c r="A37" s="43">
        <f t="shared" si="24"/>
        <v>22</v>
      </c>
      <c r="B37" s="19">
        <f t="shared" si="25"/>
        <v>46.9041575982343</v>
      </c>
      <c r="C37" s="20">
        <f t="shared" si="26"/>
        <v>2.1320071635561044</v>
      </c>
      <c r="D37" s="21">
        <f t="shared" si="27"/>
        <v>52.44044240850758</v>
      </c>
      <c r="E37" s="22">
        <f t="shared" si="28"/>
        <v>2.3836564731139807</v>
      </c>
      <c r="F37" s="23">
        <f t="shared" si="29"/>
        <v>74.16198487095663</v>
      </c>
      <c r="G37" s="24">
        <f t="shared" si="30"/>
        <v>3.3709993123162105</v>
      </c>
      <c r="H37" s="25">
        <f t="shared" si="31"/>
        <v>104.88088481701516</v>
      </c>
      <c r="I37" s="26">
        <f t="shared" si="32"/>
        <v>4.767312946227961</v>
      </c>
      <c r="J37" s="43">
        <f t="shared" si="33"/>
        <v>22</v>
      </c>
      <c r="K37" s="19">
        <f t="shared" si="34"/>
        <v>148.32396974191326</v>
      </c>
      <c r="L37" s="19">
        <f t="shared" si="35"/>
        <v>6.741998624632421</v>
      </c>
      <c r="M37" s="21">
        <f t="shared" si="36"/>
        <v>209.76176963403032</v>
      </c>
      <c r="N37" s="21">
        <f t="shared" si="37"/>
        <v>9.534625892455923</v>
      </c>
      <c r="O37" s="23">
        <f t="shared" si="38"/>
        <v>256.9046515733026</v>
      </c>
      <c r="P37" s="23">
        <f t="shared" si="39"/>
        <v>11.677484162422843</v>
      </c>
      <c r="Q37" s="25">
        <f t="shared" si="40"/>
        <v>331.66247903554</v>
      </c>
      <c r="R37" s="25">
        <f t="shared" si="41"/>
        <v>15.07556722888818</v>
      </c>
      <c r="S37" s="43">
        <f t="shared" si="42"/>
        <v>22</v>
      </c>
      <c r="T37" s="19">
        <f t="shared" si="43"/>
        <v>469.041575982343</v>
      </c>
      <c r="U37" s="19">
        <f t="shared" si="44"/>
        <v>21.320071635561042</v>
      </c>
      <c r="V37" s="21">
        <f t="shared" si="45"/>
        <v>491.9349550499537</v>
      </c>
      <c r="W37" s="21">
        <f t="shared" si="46"/>
        <v>22.360679774997898</v>
      </c>
      <c r="X37" s="23">
        <f t="shared" si="47"/>
        <v>574.4562646538029</v>
      </c>
      <c r="Y37" s="23">
        <f t="shared" si="48"/>
        <v>26.111648393354674</v>
      </c>
      <c r="Z37" s="25">
        <f t="shared" si="49"/>
        <v>611.5553940568262</v>
      </c>
      <c r="AA37" s="25">
        <f t="shared" si="50"/>
        <v>27.797972457128466</v>
      </c>
    </row>
    <row r="38" spans="1:27" s="4" customFormat="1" ht="12.75">
      <c r="A38" s="43">
        <f t="shared" si="24"/>
        <v>24</v>
      </c>
      <c r="B38" s="19">
        <f t="shared" si="25"/>
        <v>48.98979485566356</v>
      </c>
      <c r="C38" s="20">
        <f t="shared" si="26"/>
        <v>2.041241452319315</v>
      </c>
      <c r="D38" s="21">
        <f t="shared" si="27"/>
        <v>54.772255750516614</v>
      </c>
      <c r="E38" s="22">
        <f t="shared" si="28"/>
        <v>2.282177322938192</v>
      </c>
      <c r="F38" s="23">
        <f t="shared" si="29"/>
        <v>77.45966692414834</v>
      </c>
      <c r="G38" s="24">
        <f t="shared" si="30"/>
        <v>3.227486121839514</v>
      </c>
      <c r="H38" s="25">
        <f t="shared" si="31"/>
        <v>109.54451150103323</v>
      </c>
      <c r="I38" s="26">
        <f t="shared" si="32"/>
        <v>4.564354645876384</v>
      </c>
      <c r="J38" s="43">
        <f t="shared" si="33"/>
        <v>24</v>
      </c>
      <c r="K38" s="19">
        <f t="shared" si="34"/>
        <v>154.91933384829667</v>
      </c>
      <c r="L38" s="19">
        <f t="shared" si="35"/>
        <v>6.454972243679028</v>
      </c>
      <c r="M38" s="21">
        <f t="shared" si="36"/>
        <v>219.08902300206645</v>
      </c>
      <c r="N38" s="21">
        <f t="shared" si="37"/>
        <v>9.128709291752768</v>
      </c>
      <c r="O38" s="23">
        <f t="shared" si="38"/>
        <v>268.32815729997475</v>
      </c>
      <c r="P38" s="23">
        <f t="shared" si="39"/>
        <v>11.180339887498949</v>
      </c>
      <c r="Q38" s="25">
        <f t="shared" si="40"/>
        <v>346.41016151377545</v>
      </c>
      <c r="R38" s="25">
        <f t="shared" si="41"/>
        <v>14.433756729740644</v>
      </c>
      <c r="S38" s="43">
        <f t="shared" si="42"/>
        <v>24</v>
      </c>
      <c r="T38" s="19">
        <f t="shared" si="43"/>
        <v>489.89794855663564</v>
      </c>
      <c r="U38" s="19">
        <f t="shared" si="44"/>
        <v>20.412414523193153</v>
      </c>
      <c r="V38" s="21">
        <f t="shared" si="45"/>
        <v>513.8093031466052</v>
      </c>
      <c r="W38" s="21">
        <f t="shared" si="46"/>
        <v>21.40872096444188</v>
      </c>
      <c r="X38" s="23">
        <f t="shared" si="47"/>
        <v>600</v>
      </c>
      <c r="Y38" s="23">
        <f t="shared" si="48"/>
        <v>25</v>
      </c>
      <c r="Z38" s="25">
        <f t="shared" si="49"/>
        <v>638.7487769068525</v>
      </c>
      <c r="AA38" s="25">
        <f t="shared" si="50"/>
        <v>26.614532371118855</v>
      </c>
    </row>
    <row r="39" spans="1:27" s="4" customFormat="1" ht="12.75">
      <c r="A39" s="43">
        <f t="shared" si="24"/>
        <v>27</v>
      </c>
      <c r="B39" s="19">
        <f t="shared" si="25"/>
        <v>51.96152422706632</v>
      </c>
      <c r="C39" s="20">
        <f t="shared" si="26"/>
        <v>1.9245008972987525</v>
      </c>
      <c r="D39" s="21">
        <f t="shared" si="27"/>
        <v>58.09475019311125</v>
      </c>
      <c r="E39" s="22">
        <f t="shared" si="28"/>
        <v>2.151657414559676</v>
      </c>
      <c r="F39" s="23">
        <f t="shared" si="29"/>
        <v>82.15838362577492</v>
      </c>
      <c r="G39" s="24">
        <f t="shared" si="30"/>
        <v>3.042903097250923</v>
      </c>
      <c r="H39" s="25">
        <f t="shared" si="31"/>
        <v>116.1895003862225</v>
      </c>
      <c r="I39" s="26">
        <f t="shared" si="32"/>
        <v>4.303314829119352</v>
      </c>
      <c r="J39" s="43">
        <f t="shared" si="33"/>
        <v>27</v>
      </c>
      <c r="K39" s="19">
        <f t="shared" si="34"/>
        <v>164.31676725154983</v>
      </c>
      <c r="L39" s="19">
        <f t="shared" si="35"/>
        <v>6.085806194501846</v>
      </c>
      <c r="M39" s="21">
        <f t="shared" si="36"/>
        <v>232.379000772445</v>
      </c>
      <c r="N39" s="21">
        <f t="shared" si="37"/>
        <v>8.606629658238704</v>
      </c>
      <c r="O39" s="23">
        <f t="shared" si="38"/>
        <v>284.60498941515414</v>
      </c>
      <c r="P39" s="23">
        <f t="shared" si="39"/>
        <v>10.540925533894598</v>
      </c>
      <c r="Q39" s="25">
        <f t="shared" si="40"/>
        <v>367.4234614174767</v>
      </c>
      <c r="R39" s="25">
        <f t="shared" si="41"/>
        <v>13.608276348795433</v>
      </c>
      <c r="S39" s="43">
        <f t="shared" si="42"/>
        <v>27</v>
      </c>
      <c r="T39" s="19">
        <f t="shared" si="43"/>
        <v>519.6152422706632</v>
      </c>
      <c r="U39" s="19">
        <f t="shared" si="44"/>
        <v>19.245008972987524</v>
      </c>
      <c r="V39" s="21">
        <f t="shared" si="45"/>
        <v>544.9770637375485</v>
      </c>
      <c r="W39" s="21">
        <f t="shared" si="46"/>
        <v>20.18433569398328</v>
      </c>
      <c r="X39" s="23">
        <f t="shared" si="47"/>
        <v>636.3961030678928</v>
      </c>
      <c r="Y39" s="23">
        <f t="shared" si="48"/>
        <v>23.570226039551585</v>
      </c>
      <c r="Z39" s="25">
        <f t="shared" si="49"/>
        <v>677.4953874381729</v>
      </c>
      <c r="AA39" s="25">
        <f t="shared" si="50"/>
        <v>25.09242175696937</v>
      </c>
    </row>
    <row r="40" spans="1:27" s="4" customFormat="1" ht="12.75">
      <c r="A40" s="43">
        <f t="shared" si="24"/>
        <v>30</v>
      </c>
      <c r="B40" s="19">
        <f t="shared" si="25"/>
        <v>54.772255750516614</v>
      </c>
      <c r="C40" s="20">
        <f t="shared" si="26"/>
        <v>1.8257418583505538</v>
      </c>
      <c r="D40" s="21">
        <f t="shared" si="27"/>
        <v>61.237243569579455</v>
      </c>
      <c r="E40" s="22">
        <f t="shared" si="28"/>
        <v>2.041241452319315</v>
      </c>
      <c r="F40" s="23">
        <f t="shared" si="29"/>
        <v>86.60254037844386</v>
      </c>
      <c r="G40" s="24">
        <f t="shared" si="30"/>
        <v>2.886751345948129</v>
      </c>
      <c r="H40" s="25">
        <f t="shared" si="31"/>
        <v>122.47448713915891</v>
      </c>
      <c r="I40" s="26">
        <f t="shared" si="32"/>
        <v>4.08248290463863</v>
      </c>
      <c r="J40" s="43">
        <f t="shared" si="33"/>
        <v>30</v>
      </c>
      <c r="K40" s="19">
        <f t="shared" si="34"/>
        <v>173.20508075688772</v>
      </c>
      <c r="L40" s="19">
        <f t="shared" si="35"/>
        <v>5.773502691896258</v>
      </c>
      <c r="M40" s="21">
        <f t="shared" si="36"/>
        <v>244.94897427831782</v>
      </c>
      <c r="N40" s="21">
        <f t="shared" si="37"/>
        <v>8.16496580927726</v>
      </c>
      <c r="O40" s="23">
        <f t="shared" si="38"/>
        <v>300</v>
      </c>
      <c r="P40" s="23">
        <f t="shared" si="39"/>
        <v>10</v>
      </c>
      <c r="Q40" s="25">
        <f t="shared" si="40"/>
        <v>387.2983346207417</v>
      </c>
      <c r="R40" s="25">
        <f t="shared" si="41"/>
        <v>12.909944487358056</v>
      </c>
      <c r="S40" s="43">
        <f t="shared" si="42"/>
        <v>30</v>
      </c>
      <c r="T40" s="19">
        <f t="shared" si="43"/>
        <v>547.7225575051662</v>
      </c>
      <c r="U40" s="19">
        <f t="shared" si="44"/>
        <v>18.257418583505537</v>
      </c>
      <c r="V40" s="21">
        <f t="shared" si="45"/>
        <v>574.4562646538029</v>
      </c>
      <c r="W40" s="21">
        <f t="shared" si="46"/>
        <v>19.148542155126762</v>
      </c>
      <c r="X40" s="23">
        <f t="shared" si="47"/>
        <v>670.820393249937</v>
      </c>
      <c r="Y40" s="23">
        <f t="shared" si="48"/>
        <v>22.360679774997898</v>
      </c>
      <c r="Z40" s="25">
        <f t="shared" si="49"/>
        <v>714.142842854285</v>
      </c>
      <c r="AA40" s="25">
        <f t="shared" si="50"/>
        <v>23.804761428476166</v>
      </c>
    </row>
    <row r="41" spans="1:27" s="4" customFormat="1" ht="12.75">
      <c r="A41" s="43">
        <f t="shared" si="24"/>
        <v>33</v>
      </c>
      <c r="B41" s="19">
        <f t="shared" si="25"/>
        <v>57.445626465380286</v>
      </c>
      <c r="C41" s="20">
        <f t="shared" si="26"/>
        <v>1.7407765595569784</v>
      </c>
      <c r="D41" s="21">
        <f t="shared" si="27"/>
        <v>64.22616289332565</v>
      </c>
      <c r="E41" s="22">
        <f t="shared" si="28"/>
        <v>1.9462473604038075</v>
      </c>
      <c r="F41" s="23">
        <f t="shared" si="29"/>
        <v>90.82951062292474</v>
      </c>
      <c r="G41" s="24">
        <f t="shared" si="30"/>
        <v>2.7524094128159016</v>
      </c>
      <c r="H41" s="25">
        <f t="shared" si="31"/>
        <v>128.4523257866513</v>
      </c>
      <c r="I41" s="26">
        <f t="shared" si="32"/>
        <v>3.892494720807615</v>
      </c>
      <c r="J41" s="43">
        <f t="shared" si="33"/>
        <v>33</v>
      </c>
      <c r="K41" s="19">
        <f t="shared" si="34"/>
        <v>181.6590212458495</v>
      </c>
      <c r="L41" s="19">
        <f t="shared" si="35"/>
        <v>5.504818825631803</v>
      </c>
      <c r="M41" s="21">
        <f t="shared" si="36"/>
        <v>256.9046515733026</v>
      </c>
      <c r="N41" s="21">
        <f t="shared" si="37"/>
        <v>7.78498944161523</v>
      </c>
      <c r="O41" s="23">
        <f t="shared" si="38"/>
        <v>314.6426544510455</v>
      </c>
      <c r="P41" s="23">
        <f t="shared" si="39"/>
        <v>9.534625892455923</v>
      </c>
      <c r="Q41" s="25">
        <f t="shared" si="40"/>
        <v>406.201920231798</v>
      </c>
      <c r="R41" s="25">
        <f t="shared" si="41"/>
        <v>12.309149097933274</v>
      </c>
      <c r="S41" s="43">
        <f t="shared" si="42"/>
        <v>33</v>
      </c>
      <c r="T41" s="19">
        <f t="shared" si="43"/>
        <v>574.4562646538029</v>
      </c>
      <c r="U41" s="19">
        <f t="shared" si="44"/>
        <v>17.407765595569785</v>
      </c>
      <c r="V41" s="21">
        <f t="shared" si="45"/>
        <v>602.4948132556827</v>
      </c>
      <c r="W41" s="21">
        <f t="shared" si="46"/>
        <v>18.257418583505537</v>
      </c>
      <c r="X41" s="23">
        <f t="shared" si="47"/>
        <v>703.5623639735144</v>
      </c>
      <c r="Y41" s="23">
        <f t="shared" si="48"/>
        <v>21.320071635561042</v>
      </c>
      <c r="Z41" s="25">
        <f t="shared" si="49"/>
        <v>748.9993324429602</v>
      </c>
      <c r="AA41" s="25">
        <f t="shared" si="50"/>
        <v>22.69694946796849</v>
      </c>
    </row>
    <row r="42" spans="1:27" s="4" customFormat="1" ht="12.75">
      <c r="A42" s="43">
        <f t="shared" si="24"/>
        <v>36</v>
      </c>
      <c r="B42" s="19">
        <f t="shared" si="25"/>
        <v>60</v>
      </c>
      <c r="C42" s="20">
        <f t="shared" si="26"/>
        <v>1.6666666666666667</v>
      </c>
      <c r="D42" s="21">
        <f t="shared" si="27"/>
        <v>67.08203932499369</v>
      </c>
      <c r="E42" s="22">
        <f t="shared" si="28"/>
        <v>1.8633899812498247</v>
      </c>
      <c r="F42" s="23">
        <f t="shared" si="29"/>
        <v>94.86832980505137</v>
      </c>
      <c r="G42" s="24">
        <f t="shared" si="30"/>
        <v>2.6352313834736494</v>
      </c>
      <c r="H42" s="25">
        <f t="shared" si="31"/>
        <v>134.16407864998737</v>
      </c>
      <c r="I42" s="26">
        <f t="shared" si="32"/>
        <v>3.7267799624996494</v>
      </c>
      <c r="J42" s="43">
        <f t="shared" si="33"/>
        <v>36</v>
      </c>
      <c r="K42" s="19">
        <f t="shared" si="34"/>
        <v>189.73665961010275</v>
      </c>
      <c r="L42" s="19">
        <f t="shared" si="35"/>
        <v>5.270462766947299</v>
      </c>
      <c r="M42" s="21">
        <f t="shared" si="36"/>
        <v>268.32815729997475</v>
      </c>
      <c r="N42" s="21">
        <f t="shared" si="37"/>
        <v>7.453559924999299</v>
      </c>
      <c r="O42" s="23">
        <f t="shared" si="38"/>
        <v>328.63353450309967</v>
      </c>
      <c r="P42" s="23">
        <f t="shared" si="39"/>
        <v>9.128709291752768</v>
      </c>
      <c r="Q42" s="25">
        <f t="shared" si="40"/>
        <v>424.26406871192853</v>
      </c>
      <c r="R42" s="25">
        <f t="shared" si="41"/>
        <v>11.785113019775793</v>
      </c>
      <c r="S42" s="43">
        <f t="shared" si="42"/>
        <v>36</v>
      </c>
      <c r="T42" s="19">
        <f t="shared" si="43"/>
        <v>600</v>
      </c>
      <c r="U42" s="19">
        <f t="shared" si="44"/>
        <v>16.666666666666668</v>
      </c>
      <c r="V42" s="21">
        <f t="shared" si="45"/>
        <v>629.285308902091</v>
      </c>
      <c r="W42" s="21">
        <f t="shared" si="46"/>
        <v>17.480147469502526</v>
      </c>
      <c r="X42" s="23">
        <f t="shared" si="47"/>
        <v>734.8469228349534</v>
      </c>
      <c r="Y42" s="23">
        <f t="shared" si="48"/>
        <v>20.412414523193153</v>
      </c>
      <c r="Z42" s="25">
        <f t="shared" si="49"/>
        <v>782.3042886243178</v>
      </c>
      <c r="AA42" s="25">
        <f t="shared" si="50"/>
        <v>21.73067468400883</v>
      </c>
    </row>
    <row r="43" spans="1:27" s="4" customFormat="1" ht="12.75">
      <c r="A43" s="43">
        <f t="shared" si="24"/>
        <v>39</v>
      </c>
      <c r="B43" s="19">
        <f t="shared" si="25"/>
        <v>62.44997998398398</v>
      </c>
      <c r="C43" s="20">
        <f t="shared" si="26"/>
        <v>1.6012815380508714</v>
      </c>
      <c r="D43" s="21">
        <f t="shared" si="27"/>
        <v>69.82120021884471</v>
      </c>
      <c r="E43" s="22">
        <f t="shared" si="28"/>
        <v>1.7902871850985822</v>
      </c>
      <c r="F43" s="23">
        <f t="shared" si="29"/>
        <v>98.74208829065749</v>
      </c>
      <c r="G43" s="24">
        <f t="shared" si="30"/>
        <v>2.5318484177091665</v>
      </c>
      <c r="H43" s="25">
        <f t="shared" si="31"/>
        <v>139.64240043768942</v>
      </c>
      <c r="I43" s="26">
        <f t="shared" si="32"/>
        <v>3.5805743701971644</v>
      </c>
      <c r="J43" s="43">
        <f t="shared" si="33"/>
        <v>39</v>
      </c>
      <c r="K43" s="19">
        <f t="shared" si="34"/>
        <v>197.48417658131498</v>
      </c>
      <c r="L43" s="19">
        <f t="shared" si="35"/>
        <v>5.063696835418333</v>
      </c>
      <c r="M43" s="21">
        <f t="shared" si="36"/>
        <v>279.28480087537883</v>
      </c>
      <c r="N43" s="21">
        <f t="shared" si="37"/>
        <v>7.161148740394329</v>
      </c>
      <c r="O43" s="23">
        <f t="shared" si="38"/>
        <v>342.0526275297414</v>
      </c>
      <c r="P43" s="23">
        <f t="shared" si="39"/>
        <v>8.770580193070293</v>
      </c>
      <c r="Q43" s="25">
        <f t="shared" si="40"/>
        <v>441.5880433163923</v>
      </c>
      <c r="R43" s="25">
        <f t="shared" si="41"/>
        <v>11.322770341445958</v>
      </c>
      <c r="S43" s="43">
        <f t="shared" si="42"/>
        <v>39</v>
      </c>
      <c r="T43" s="19">
        <f t="shared" si="43"/>
        <v>624.4997998398399</v>
      </c>
      <c r="U43" s="19">
        <f t="shared" si="44"/>
        <v>16.012815380508712</v>
      </c>
      <c r="V43" s="21">
        <f t="shared" si="45"/>
        <v>654.9809157525126</v>
      </c>
      <c r="W43" s="21">
        <f t="shared" si="46"/>
        <v>16.79438245519263</v>
      </c>
      <c r="X43" s="23">
        <f t="shared" si="47"/>
        <v>764.8529270389178</v>
      </c>
      <c r="Y43" s="23">
        <f t="shared" si="48"/>
        <v>19.611613513818405</v>
      </c>
      <c r="Z43" s="25">
        <f t="shared" si="49"/>
        <v>814.2481194328913</v>
      </c>
      <c r="AA43" s="25">
        <f t="shared" si="50"/>
        <v>20.878156908535676</v>
      </c>
    </row>
    <row r="44" spans="1:27" s="4" customFormat="1" ht="12.75">
      <c r="A44" s="43">
        <f t="shared" si="24"/>
        <v>43</v>
      </c>
      <c r="B44" s="19">
        <f t="shared" si="25"/>
        <v>65.57438524302</v>
      </c>
      <c r="C44" s="20">
        <f t="shared" si="26"/>
        <v>1.5249857033260468</v>
      </c>
      <c r="D44" s="21">
        <f t="shared" si="27"/>
        <v>73.3143914930759</v>
      </c>
      <c r="E44" s="22">
        <f t="shared" si="28"/>
        <v>1.7049858486761837</v>
      </c>
      <c r="F44" s="23">
        <f t="shared" si="29"/>
        <v>103.6822067666386</v>
      </c>
      <c r="G44" s="24">
        <f t="shared" si="30"/>
        <v>2.4112141108520606</v>
      </c>
      <c r="H44" s="25">
        <f t="shared" si="31"/>
        <v>146.6287829861518</v>
      </c>
      <c r="I44" s="26">
        <f t="shared" si="32"/>
        <v>3.4099716973523675</v>
      </c>
      <c r="J44" s="43">
        <f t="shared" si="33"/>
        <v>43</v>
      </c>
      <c r="K44" s="19">
        <f t="shared" si="34"/>
        <v>207.3644135332772</v>
      </c>
      <c r="L44" s="19">
        <f t="shared" si="35"/>
        <v>4.822428221704121</v>
      </c>
      <c r="M44" s="21">
        <f t="shared" si="36"/>
        <v>293.2575659723036</v>
      </c>
      <c r="N44" s="21">
        <f t="shared" si="37"/>
        <v>6.819943394704735</v>
      </c>
      <c r="O44" s="23">
        <f t="shared" si="38"/>
        <v>359.1656999213594</v>
      </c>
      <c r="P44" s="23">
        <f t="shared" si="39"/>
        <v>8.352690695845567</v>
      </c>
      <c r="Q44" s="25">
        <f t="shared" si="40"/>
        <v>463.6809247747852</v>
      </c>
      <c r="R44" s="25">
        <f t="shared" si="41"/>
        <v>10.783277320343842</v>
      </c>
      <c r="S44" s="43">
        <f t="shared" si="42"/>
        <v>43</v>
      </c>
      <c r="T44" s="19">
        <f t="shared" si="43"/>
        <v>655.7438524302</v>
      </c>
      <c r="U44" s="19">
        <f t="shared" si="44"/>
        <v>15.249857033260467</v>
      </c>
      <c r="V44" s="21">
        <f t="shared" si="45"/>
        <v>687.749954561976</v>
      </c>
      <c r="W44" s="21">
        <f t="shared" si="46"/>
        <v>15.994184989813395</v>
      </c>
      <c r="X44" s="23">
        <f t="shared" si="47"/>
        <v>803.1189202104505</v>
      </c>
      <c r="Y44" s="23">
        <f t="shared" si="48"/>
        <v>18.67718419094071</v>
      </c>
      <c r="Z44" s="25">
        <f t="shared" si="49"/>
        <v>854.9853799919622</v>
      </c>
      <c r="AA44" s="25">
        <f t="shared" si="50"/>
        <v>19.883380930045632</v>
      </c>
    </row>
    <row r="45" spans="1:27" s="4" customFormat="1" ht="12.75">
      <c r="A45" s="43">
        <f t="shared" si="24"/>
        <v>47</v>
      </c>
      <c r="B45" s="19">
        <f t="shared" si="25"/>
        <v>68.55654600401044</v>
      </c>
      <c r="C45" s="20">
        <f t="shared" si="26"/>
        <v>1.4586499149789456</v>
      </c>
      <c r="D45" s="21">
        <f t="shared" si="27"/>
        <v>76.64854858377946</v>
      </c>
      <c r="E45" s="22">
        <f t="shared" si="28"/>
        <v>1.6308201826336055</v>
      </c>
      <c r="F45" s="23">
        <f t="shared" si="29"/>
        <v>108.39741694339399</v>
      </c>
      <c r="G45" s="24">
        <f t="shared" si="30"/>
        <v>2.3063280200722125</v>
      </c>
      <c r="H45" s="25">
        <f t="shared" si="31"/>
        <v>153.29709716755892</v>
      </c>
      <c r="I45" s="26">
        <f t="shared" si="32"/>
        <v>3.261640365267211</v>
      </c>
      <c r="J45" s="43">
        <f t="shared" si="33"/>
        <v>47</v>
      </c>
      <c r="K45" s="19">
        <f t="shared" si="34"/>
        <v>216.79483388678798</v>
      </c>
      <c r="L45" s="19">
        <f t="shared" si="35"/>
        <v>4.612656040144425</v>
      </c>
      <c r="M45" s="21">
        <f t="shared" si="36"/>
        <v>306.59419433511783</v>
      </c>
      <c r="N45" s="21">
        <f t="shared" si="37"/>
        <v>6.523280730534422</v>
      </c>
      <c r="O45" s="23">
        <f t="shared" si="38"/>
        <v>375.4996671103718</v>
      </c>
      <c r="P45" s="23">
        <f t="shared" si="39"/>
        <v>7.989354619369611</v>
      </c>
      <c r="Q45" s="25">
        <f t="shared" si="40"/>
        <v>484.7679857416329</v>
      </c>
      <c r="R45" s="25">
        <f t="shared" si="41"/>
        <v>10.314212462587934</v>
      </c>
      <c r="S45" s="43">
        <f t="shared" si="42"/>
        <v>47</v>
      </c>
      <c r="T45" s="19">
        <f t="shared" si="43"/>
        <v>685.5654600401044</v>
      </c>
      <c r="U45" s="19">
        <f t="shared" si="44"/>
        <v>14.586499149789455</v>
      </c>
      <c r="V45" s="21">
        <f t="shared" si="45"/>
        <v>719.027120489902</v>
      </c>
      <c r="W45" s="21">
        <f t="shared" si="46"/>
        <v>15.298449372125575</v>
      </c>
      <c r="X45" s="23">
        <f t="shared" si="47"/>
        <v>839.6427811873333</v>
      </c>
      <c r="Y45" s="23">
        <f t="shared" si="48"/>
        <v>17.86474002526241</v>
      </c>
      <c r="Z45" s="25">
        <f t="shared" si="49"/>
        <v>893.8679992034619</v>
      </c>
      <c r="AA45" s="25">
        <f t="shared" si="50"/>
        <v>19.018468068158764</v>
      </c>
    </row>
    <row r="46" spans="1:27" s="4" customFormat="1" ht="12.75">
      <c r="A46" s="43">
        <f t="shared" si="24"/>
        <v>51</v>
      </c>
      <c r="B46" s="19">
        <f t="shared" si="25"/>
        <v>71.4142842854285</v>
      </c>
      <c r="C46" s="20">
        <f t="shared" si="26"/>
        <v>1.4002800840280099</v>
      </c>
      <c r="D46" s="21">
        <f t="shared" si="27"/>
        <v>79.84359711335657</v>
      </c>
      <c r="E46" s="22">
        <f t="shared" si="28"/>
        <v>1.5655607277128738</v>
      </c>
      <c r="F46" s="23">
        <f t="shared" si="29"/>
        <v>112.91589790636215</v>
      </c>
      <c r="G46" s="24">
        <f t="shared" si="30"/>
        <v>2.214037213850238</v>
      </c>
      <c r="H46" s="25">
        <f t="shared" si="31"/>
        <v>159.68719422671313</v>
      </c>
      <c r="I46" s="26">
        <f t="shared" si="32"/>
        <v>3.1311214554257476</v>
      </c>
      <c r="J46" s="43">
        <f t="shared" si="33"/>
        <v>51</v>
      </c>
      <c r="K46" s="19">
        <f t="shared" si="34"/>
        <v>225.8317958127243</v>
      </c>
      <c r="L46" s="19">
        <f t="shared" si="35"/>
        <v>4.428074427700476</v>
      </c>
      <c r="M46" s="21">
        <f t="shared" si="36"/>
        <v>319.37438845342626</v>
      </c>
      <c r="N46" s="21">
        <f t="shared" si="37"/>
        <v>6.262242910851495</v>
      </c>
      <c r="O46" s="23">
        <f t="shared" si="38"/>
        <v>391.1521443121589</v>
      </c>
      <c r="P46" s="23">
        <f t="shared" si="39"/>
        <v>7.669649888473704</v>
      </c>
      <c r="Q46" s="25">
        <f t="shared" si="40"/>
        <v>504.9752469181039</v>
      </c>
      <c r="R46" s="25">
        <f t="shared" si="41"/>
        <v>9.901475429766743</v>
      </c>
      <c r="S46" s="43">
        <f t="shared" si="42"/>
        <v>51</v>
      </c>
      <c r="T46" s="19">
        <f t="shared" si="43"/>
        <v>714.142842854285</v>
      </c>
      <c r="U46" s="19">
        <f t="shared" si="44"/>
        <v>14.002800840280097</v>
      </c>
      <c r="V46" s="21">
        <f t="shared" si="45"/>
        <v>748.9993324429602</v>
      </c>
      <c r="W46" s="21">
        <f t="shared" si="46"/>
        <v>14.686261420450199</v>
      </c>
      <c r="X46" s="23">
        <f t="shared" si="47"/>
        <v>874.642784226795</v>
      </c>
      <c r="Y46" s="23">
        <f t="shared" si="48"/>
        <v>17.149858514250884</v>
      </c>
      <c r="Z46" s="25">
        <f t="shared" si="49"/>
        <v>931.1283477587824</v>
      </c>
      <c r="AA46" s="25">
        <f t="shared" si="50"/>
        <v>18.257418583505537</v>
      </c>
    </row>
    <row r="47" spans="1:27" s="4" customFormat="1" ht="12.75">
      <c r="A47" s="43">
        <f t="shared" si="24"/>
        <v>56</v>
      </c>
      <c r="B47" s="19">
        <f t="shared" si="25"/>
        <v>74.83314773547883</v>
      </c>
      <c r="C47" s="20">
        <f t="shared" si="26"/>
        <v>1.3363062095621219</v>
      </c>
      <c r="D47" s="21">
        <f t="shared" si="27"/>
        <v>83.66600265340756</v>
      </c>
      <c r="E47" s="22">
        <f t="shared" si="28"/>
        <v>1.494035761667992</v>
      </c>
      <c r="F47" s="23">
        <f t="shared" si="29"/>
        <v>118.32159566199232</v>
      </c>
      <c r="G47" s="24">
        <f t="shared" si="30"/>
        <v>2.1128856368212916</v>
      </c>
      <c r="H47" s="25">
        <f t="shared" si="31"/>
        <v>167.33200530681512</v>
      </c>
      <c r="I47" s="26">
        <f t="shared" si="32"/>
        <v>2.988071523335984</v>
      </c>
      <c r="J47" s="43">
        <f t="shared" si="33"/>
        <v>56</v>
      </c>
      <c r="K47" s="19">
        <f t="shared" si="34"/>
        <v>236.64319132398464</v>
      </c>
      <c r="L47" s="19">
        <f t="shared" si="35"/>
        <v>4.225771273642583</v>
      </c>
      <c r="M47" s="21">
        <f t="shared" si="36"/>
        <v>334.66401061363024</v>
      </c>
      <c r="N47" s="21">
        <f t="shared" si="37"/>
        <v>5.976143046671968</v>
      </c>
      <c r="O47" s="23">
        <f t="shared" si="38"/>
        <v>409.87803063838396</v>
      </c>
      <c r="P47" s="23">
        <f t="shared" si="39"/>
        <v>7.319250547113999</v>
      </c>
      <c r="Q47" s="25">
        <f t="shared" si="40"/>
        <v>529.1502622129182</v>
      </c>
      <c r="R47" s="25">
        <f t="shared" si="41"/>
        <v>9.44911182523068</v>
      </c>
      <c r="S47" s="43">
        <f t="shared" si="42"/>
        <v>56</v>
      </c>
      <c r="T47" s="19">
        <f t="shared" si="43"/>
        <v>748.3314773547883</v>
      </c>
      <c r="U47" s="19">
        <f t="shared" si="44"/>
        <v>13.36306209562122</v>
      </c>
      <c r="V47" s="21">
        <f t="shared" si="45"/>
        <v>784.8566748139433</v>
      </c>
      <c r="W47" s="21">
        <f t="shared" si="46"/>
        <v>14.015297764534703</v>
      </c>
      <c r="X47" s="23">
        <f t="shared" si="47"/>
        <v>916.515138991168</v>
      </c>
      <c r="Y47" s="23">
        <f t="shared" si="48"/>
        <v>16.366341767699428</v>
      </c>
      <c r="Z47" s="25">
        <f t="shared" si="49"/>
        <v>975.7048734120374</v>
      </c>
      <c r="AA47" s="25">
        <f t="shared" si="50"/>
        <v>17.42330131092924</v>
      </c>
    </row>
    <row r="48" spans="1:27" s="4" customFormat="1" ht="12.75">
      <c r="A48" s="43">
        <f t="shared" si="24"/>
        <v>62</v>
      </c>
      <c r="B48" s="19">
        <f t="shared" si="25"/>
        <v>78.74007874011811</v>
      </c>
      <c r="C48" s="20">
        <f t="shared" si="26"/>
        <v>1.270001270001905</v>
      </c>
      <c r="D48" s="21">
        <f t="shared" si="27"/>
        <v>88.03408430829505</v>
      </c>
      <c r="E48" s="22">
        <f t="shared" si="28"/>
        <v>1.419904585617662</v>
      </c>
      <c r="F48" s="23">
        <f t="shared" si="29"/>
        <v>124.49899597988733</v>
      </c>
      <c r="G48" s="24">
        <f t="shared" si="30"/>
        <v>2.008048322256247</v>
      </c>
      <c r="H48" s="25">
        <f t="shared" si="31"/>
        <v>176.0681686165901</v>
      </c>
      <c r="I48" s="26">
        <f t="shared" si="32"/>
        <v>2.839809171235324</v>
      </c>
      <c r="J48" s="43">
        <f t="shared" si="33"/>
        <v>62</v>
      </c>
      <c r="K48" s="19">
        <f t="shared" si="34"/>
        <v>248.99799195977465</v>
      </c>
      <c r="L48" s="19">
        <f t="shared" si="35"/>
        <v>4.016096644512494</v>
      </c>
      <c r="M48" s="21">
        <f t="shared" si="36"/>
        <v>352.1363372331802</v>
      </c>
      <c r="N48" s="21">
        <f t="shared" si="37"/>
        <v>5.679618342470648</v>
      </c>
      <c r="O48" s="23">
        <f t="shared" si="38"/>
        <v>431.2771730569565</v>
      </c>
      <c r="P48" s="23">
        <f t="shared" si="39"/>
        <v>6.9560834364025235</v>
      </c>
      <c r="Q48" s="25">
        <f t="shared" si="40"/>
        <v>556.7764362830022</v>
      </c>
      <c r="R48" s="25">
        <f t="shared" si="41"/>
        <v>8.980265101338745</v>
      </c>
      <c r="S48" s="43">
        <f t="shared" si="42"/>
        <v>62</v>
      </c>
      <c r="T48" s="19">
        <f t="shared" si="43"/>
        <v>787.4007874011811</v>
      </c>
      <c r="U48" s="19">
        <f t="shared" si="44"/>
        <v>12.70001270001905</v>
      </c>
      <c r="V48" s="21">
        <f t="shared" si="45"/>
        <v>825.8329128825031</v>
      </c>
      <c r="W48" s="21">
        <f t="shared" si="46"/>
        <v>13.319885691653276</v>
      </c>
      <c r="X48" s="23">
        <f t="shared" si="47"/>
        <v>964.3650760992955</v>
      </c>
      <c r="Y48" s="23">
        <f t="shared" si="48"/>
        <v>15.55427542095638</v>
      </c>
      <c r="Z48" s="25">
        <f t="shared" si="49"/>
        <v>1026.6450214168478</v>
      </c>
      <c r="AA48" s="25">
        <f t="shared" si="50"/>
        <v>16.558790668013675</v>
      </c>
    </row>
    <row r="49" spans="1:27" s="4" customFormat="1" ht="12.75">
      <c r="A49" s="43">
        <f t="shared" si="24"/>
        <v>68</v>
      </c>
      <c r="B49" s="19">
        <f t="shared" si="25"/>
        <v>82.46211251235322</v>
      </c>
      <c r="C49" s="20">
        <f t="shared" si="26"/>
        <v>1.2126781251816647</v>
      </c>
      <c r="D49" s="21">
        <f t="shared" si="27"/>
        <v>92.19544457292888</v>
      </c>
      <c r="E49" s="22">
        <f t="shared" si="28"/>
        <v>1.355815361366601</v>
      </c>
      <c r="F49" s="23">
        <f t="shared" si="29"/>
        <v>130.38404810405297</v>
      </c>
      <c r="G49" s="24">
        <f t="shared" si="30"/>
        <v>1.917412472118426</v>
      </c>
      <c r="H49" s="25">
        <f t="shared" si="31"/>
        <v>184.39088914585776</v>
      </c>
      <c r="I49" s="26">
        <f t="shared" si="32"/>
        <v>2.711630722733202</v>
      </c>
      <c r="J49" s="43">
        <f t="shared" si="33"/>
        <v>68</v>
      </c>
      <c r="K49" s="19">
        <f t="shared" si="34"/>
        <v>260.76809620810593</v>
      </c>
      <c r="L49" s="19">
        <f t="shared" si="35"/>
        <v>3.834824944236852</v>
      </c>
      <c r="M49" s="21">
        <f t="shared" si="36"/>
        <v>368.7817782917155</v>
      </c>
      <c r="N49" s="21">
        <f t="shared" si="37"/>
        <v>5.423261445466404</v>
      </c>
      <c r="O49" s="23">
        <f t="shared" si="38"/>
        <v>451.6635916254486</v>
      </c>
      <c r="P49" s="23">
        <f t="shared" si="39"/>
        <v>6.642111641550715</v>
      </c>
      <c r="Q49" s="25">
        <f t="shared" si="40"/>
        <v>583.09518948453</v>
      </c>
      <c r="R49" s="25">
        <f t="shared" si="41"/>
        <v>8.574929257125442</v>
      </c>
      <c r="S49" s="43">
        <f t="shared" si="42"/>
        <v>68</v>
      </c>
      <c r="T49" s="19">
        <f t="shared" si="43"/>
        <v>824.6211251235321</v>
      </c>
      <c r="U49" s="19">
        <f t="shared" si="44"/>
        <v>12.126781251816649</v>
      </c>
      <c r="V49" s="21">
        <f t="shared" si="45"/>
        <v>864.8699324175861</v>
      </c>
      <c r="W49" s="21">
        <f t="shared" si="46"/>
        <v>12.718675476729208</v>
      </c>
      <c r="X49" s="23">
        <f t="shared" si="47"/>
        <v>1009.9504938362078</v>
      </c>
      <c r="Y49" s="23">
        <f t="shared" si="48"/>
        <v>14.852213144650115</v>
      </c>
      <c r="Z49" s="25">
        <f t="shared" si="49"/>
        <v>1075.174404457249</v>
      </c>
      <c r="AA49" s="25">
        <f t="shared" si="50"/>
        <v>15.811388300841896</v>
      </c>
    </row>
    <row r="50" spans="1:27" s="4" customFormat="1" ht="12.75">
      <c r="A50" s="43">
        <f t="shared" si="24"/>
        <v>75</v>
      </c>
      <c r="B50" s="19">
        <f t="shared" si="25"/>
        <v>86.60254037844386</v>
      </c>
      <c r="C50" s="20">
        <f t="shared" si="26"/>
        <v>1.1547005383792517</v>
      </c>
      <c r="D50" s="21">
        <f t="shared" si="27"/>
        <v>96.82458365518542</v>
      </c>
      <c r="E50" s="22">
        <f t="shared" si="28"/>
        <v>1.2909944487358056</v>
      </c>
      <c r="F50" s="23">
        <f t="shared" si="29"/>
        <v>136.93063937629154</v>
      </c>
      <c r="G50" s="24">
        <f t="shared" si="30"/>
        <v>1.8257418583505538</v>
      </c>
      <c r="H50" s="25">
        <f t="shared" si="31"/>
        <v>193.64916731037084</v>
      </c>
      <c r="I50" s="26">
        <f t="shared" si="32"/>
        <v>2.581988897471611</v>
      </c>
      <c r="J50" s="43">
        <f t="shared" si="33"/>
        <v>75</v>
      </c>
      <c r="K50" s="19">
        <f t="shared" si="34"/>
        <v>273.8612787525831</v>
      </c>
      <c r="L50" s="19">
        <f t="shared" si="35"/>
        <v>3.6514837167011076</v>
      </c>
      <c r="M50" s="21">
        <f t="shared" si="36"/>
        <v>387.2983346207417</v>
      </c>
      <c r="N50" s="21">
        <f t="shared" si="37"/>
        <v>5.163977794943222</v>
      </c>
      <c r="O50" s="23">
        <f t="shared" si="38"/>
        <v>474.3416490252569</v>
      </c>
      <c r="P50" s="23">
        <f t="shared" si="39"/>
        <v>6.324555320336759</v>
      </c>
      <c r="Q50" s="25">
        <f t="shared" si="40"/>
        <v>612.3724356957945</v>
      </c>
      <c r="R50" s="25">
        <f t="shared" si="41"/>
        <v>8.16496580927726</v>
      </c>
      <c r="S50" s="43">
        <f t="shared" si="42"/>
        <v>75</v>
      </c>
      <c r="T50" s="19">
        <f t="shared" si="43"/>
        <v>866.0254037844386</v>
      </c>
      <c r="U50" s="19">
        <f t="shared" si="44"/>
        <v>11.547005383792516</v>
      </c>
      <c r="V50" s="21">
        <f t="shared" si="45"/>
        <v>908.2951062292475</v>
      </c>
      <c r="W50" s="21">
        <f t="shared" si="46"/>
        <v>12.110601416389967</v>
      </c>
      <c r="X50" s="23">
        <f t="shared" si="47"/>
        <v>1060.6601717798212</v>
      </c>
      <c r="Y50" s="23">
        <f t="shared" si="48"/>
        <v>14.142135623730951</v>
      </c>
      <c r="Z50" s="25">
        <f t="shared" si="49"/>
        <v>1129.1589790636215</v>
      </c>
      <c r="AA50" s="25">
        <f t="shared" si="50"/>
        <v>15.05545305418162</v>
      </c>
    </row>
    <row r="51" spans="1:27" s="4" customFormat="1" ht="12.75">
      <c r="A51" s="43">
        <f t="shared" si="24"/>
        <v>82</v>
      </c>
      <c r="B51" s="19">
        <f t="shared" si="25"/>
        <v>90.55385138137417</v>
      </c>
      <c r="C51" s="20">
        <f t="shared" si="26"/>
        <v>1.1043152607484654</v>
      </c>
      <c r="D51" s="21">
        <f t="shared" si="27"/>
        <v>101.24228365658294</v>
      </c>
      <c r="E51" s="22">
        <f t="shared" si="28"/>
        <v>1.234661995811987</v>
      </c>
      <c r="F51" s="23">
        <f t="shared" si="29"/>
        <v>143.17821063276352</v>
      </c>
      <c r="G51" s="24">
        <f t="shared" si="30"/>
        <v>1.7460757394239454</v>
      </c>
      <c r="H51" s="25">
        <f t="shared" si="31"/>
        <v>202.48456731316588</v>
      </c>
      <c r="I51" s="26">
        <f t="shared" si="32"/>
        <v>2.469323991623974</v>
      </c>
      <c r="J51" s="43">
        <f t="shared" si="33"/>
        <v>82</v>
      </c>
      <c r="K51" s="19">
        <f t="shared" si="34"/>
        <v>286.35642126552705</v>
      </c>
      <c r="L51" s="19">
        <f t="shared" si="35"/>
        <v>3.492151478847891</v>
      </c>
      <c r="M51" s="21">
        <f t="shared" si="36"/>
        <v>404.96913462633177</v>
      </c>
      <c r="N51" s="21">
        <f t="shared" si="37"/>
        <v>4.938647983247948</v>
      </c>
      <c r="O51" s="23">
        <f t="shared" si="38"/>
        <v>495.9838707054898</v>
      </c>
      <c r="P51" s="23">
        <f t="shared" si="39"/>
        <v>6.048583789091339</v>
      </c>
      <c r="Q51" s="25">
        <f t="shared" si="40"/>
        <v>640.3124237432849</v>
      </c>
      <c r="R51" s="25">
        <f t="shared" si="41"/>
        <v>7.808688094430304</v>
      </c>
      <c r="S51" s="43">
        <f t="shared" si="42"/>
        <v>82</v>
      </c>
      <c r="T51" s="19">
        <f t="shared" si="43"/>
        <v>905.5385138137417</v>
      </c>
      <c r="U51" s="19">
        <f t="shared" si="44"/>
        <v>11.043152607484654</v>
      </c>
      <c r="V51" s="21">
        <f t="shared" si="45"/>
        <v>949.7368056467012</v>
      </c>
      <c r="W51" s="21">
        <f t="shared" si="46"/>
        <v>11.582156166423186</v>
      </c>
      <c r="X51" s="23">
        <f t="shared" si="47"/>
        <v>1109.0536506409417</v>
      </c>
      <c r="Y51" s="23">
        <f t="shared" si="48"/>
        <v>13.525044520011484</v>
      </c>
      <c r="Z51" s="25">
        <f t="shared" si="49"/>
        <v>1180.6777714516354</v>
      </c>
      <c r="AA51" s="25">
        <f t="shared" si="50"/>
        <v>14.398509407946772</v>
      </c>
    </row>
    <row r="52" spans="1:27" s="4" customFormat="1" ht="12.75">
      <c r="A52" s="43">
        <f t="shared" si="24"/>
        <v>91</v>
      </c>
      <c r="B52" s="19">
        <f t="shared" si="25"/>
        <v>95.39392014169457</v>
      </c>
      <c r="C52" s="20">
        <f t="shared" si="26"/>
        <v>1.0482848367219184</v>
      </c>
      <c r="D52" s="21">
        <f t="shared" si="27"/>
        <v>106.6536450385077</v>
      </c>
      <c r="E52" s="22">
        <f t="shared" si="28"/>
        <v>1.1720180773462385</v>
      </c>
      <c r="F52" s="23">
        <f t="shared" si="29"/>
        <v>150.83103128998357</v>
      </c>
      <c r="G52" s="24">
        <f t="shared" si="30"/>
        <v>1.6574838603294897</v>
      </c>
      <c r="H52" s="25">
        <f t="shared" si="31"/>
        <v>213.3072900770154</v>
      </c>
      <c r="I52" s="26">
        <f t="shared" si="32"/>
        <v>2.344036154692477</v>
      </c>
      <c r="J52" s="43">
        <f t="shared" si="33"/>
        <v>91</v>
      </c>
      <c r="K52" s="19">
        <f t="shared" si="34"/>
        <v>301.66206257996714</v>
      </c>
      <c r="L52" s="19">
        <f t="shared" si="35"/>
        <v>3.3149677206589794</v>
      </c>
      <c r="M52" s="21">
        <f t="shared" si="36"/>
        <v>426.6145801540308</v>
      </c>
      <c r="N52" s="21">
        <f t="shared" si="37"/>
        <v>4.688072309384954</v>
      </c>
      <c r="O52" s="23">
        <f t="shared" si="38"/>
        <v>522.4940191045253</v>
      </c>
      <c r="P52" s="23">
        <f t="shared" si="39"/>
        <v>5.741692517632146</v>
      </c>
      <c r="Q52" s="25">
        <f t="shared" si="40"/>
        <v>674.5368781616021</v>
      </c>
      <c r="R52" s="25">
        <f t="shared" si="41"/>
        <v>7.412493166611012</v>
      </c>
      <c r="S52" s="43">
        <f t="shared" si="42"/>
        <v>91</v>
      </c>
      <c r="T52" s="19">
        <f t="shared" si="43"/>
        <v>953.9392014169456</v>
      </c>
      <c r="U52" s="19">
        <f t="shared" si="44"/>
        <v>10.482848367219182</v>
      </c>
      <c r="V52" s="21">
        <f t="shared" si="45"/>
        <v>1000.499875062461</v>
      </c>
      <c r="W52" s="21">
        <f t="shared" si="46"/>
        <v>10.994504121565505</v>
      </c>
      <c r="X52" s="23">
        <f t="shared" si="47"/>
        <v>1168.3321445547922</v>
      </c>
      <c r="Y52" s="23">
        <f t="shared" si="48"/>
        <v>12.838814775327387</v>
      </c>
      <c r="Z52" s="25">
        <f t="shared" si="49"/>
        <v>1243.7845472588892</v>
      </c>
      <c r="AA52" s="25">
        <f t="shared" si="50"/>
        <v>13.66796205778999</v>
      </c>
    </row>
    <row r="53" spans="1:27" s="42" customFormat="1" ht="12.75">
      <c r="A53" s="41"/>
      <c r="B53" s="30"/>
      <c r="C53" s="31"/>
      <c r="D53" s="30"/>
      <c r="E53" s="31"/>
      <c r="F53" s="30"/>
      <c r="G53" s="31"/>
      <c r="H53" s="30"/>
      <c r="I53" s="31"/>
      <c r="J53" s="41"/>
      <c r="K53" s="30"/>
      <c r="L53" s="30"/>
      <c r="M53" s="30"/>
      <c r="N53" s="30"/>
      <c r="O53" s="30"/>
      <c r="P53" s="30"/>
      <c r="Q53" s="30"/>
      <c r="R53" s="30"/>
      <c r="S53" s="41"/>
      <c r="T53" s="30"/>
      <c r="U53" s="30"/>
      <c r="V53" s="30"/>
      <c r="W53" s="30"/>
      <c r="X53" s="30"/>
      <c r="Y53" s="30"/>
      <c r="Z53" s="30"/>
      <c r="AA53" s="30"/>
    </row>
    <row r="54" spans="1:27" s="4" customFormat="1" ht="12.75">
      <c r="A54" s="43">
        <f aca="true" t="shared" si="51" ref="A54:A77">A4*100</f>
        <v>100</v>
      </c>
      <c r="B54" s="19">
        <f aca="true" t="shared" si="52" ref="B54:B77">SQRT(A54*100)</f>
        <v>100</v>
      </c>
      <c r="C54" s="20">
        <f aca="true" t="shared" si="53" ref="C54:C77">SQRT(0.1/A54*1000)</f>
        <v>1</v>
      </c>
      <c r="D54" s="21">
        <f aca="true" t="shared" si="54" ref="D54:D77">SQRT(A54*125)</f>
        <v>111.80339887498948</v>
      </c>
      <c r="E54" s="22">
        <f aca="true" t="shared" si="55" ref="E54:E77">SQRT(0.125/A54*1000)</f>
        <v>1.118033988749895</v>
      </c>
      <c r="F54" s="23">
        <f aca="true" t="shared" si="56" ref="F54:F77">SQRT(A54*250)</f>
        <v>158.11388300841898</v>
      </c>
      <c r="G54" s="24">
        <f aca="true" t="shared" si="57" ref="G54:G77">SQRT(0.25/A54*1000)</f>
        <v>1.5811388300841898</v>
      </c>
      <c r="H54" s="25">
        <f aca="true" t="shared" si="58" ref="H54:H77">SQRT(A54*500)</f>
        <v>223.60679774997897</v>
      </c>
      <c r="I54" s="26">
        <f aca="true" t="shared" si="59" ref="I54:I77">SQRT(0.5/A54*1000)</f>
        <v>2.23606797749979</v>
      </c>
      <c r="J54" s="43">
        <f aca="true" t="shared" si="60" ref="J54:J77">J4*100</f>
        <v>100</v>
      </c>
      <c r="K54" s="19">
        <f aca="true" t="shared" si="61" ref="K54:K77">SQRT(A54*1000)</f>
        <v>316.22776601683796</v>
      </c>
      <c r="L54" s="19">
        <f aca="true" t="shared" si="62" ref="L54:L77">SQRT(1/A54*1000)</f>
        <v>3.1622776601683795</v>
      </c>
      <c r="M54" s="21">
        <f aca="true" t="shared" si="63" ref="M54:M77">SQRT(A54*2000)</f>
        <v>447.21359549995793</v>
      </c>
      <c r="N54" s="21">
        <f aca="true" t="shared" si="64" ref="N54:N77">SQRT(2/A54*1000)</f>
        <v>4.47213595499958</v>
      </c>
      <c r="O54" s="23">
        <f aca="true" t="shared" si="65" ref="O54:O77">SQRT(A54*3000)</f>
        <v>547.7225575051662</v>
      </c>
      <c r="P54" s="23">
        <f aca="true" t="shared" si="66" ref="P54:P77">SQRT(3/A54*1000)</f>
        <v>5.477225575051661</v>
      </c>
      <c r="Q54" s="25">
        <f aca="true" t="shared" si="67" ref="Q54:Q77">SQRT(A54*5000)</f>
        <v>707.1067811865476</v>
      </c>
      <c r="R54" s="25">
        <f aca="true" t="shared" si="68" ref="R54:R77">SQRT(5/A54*1000)</f>
        <v>7.0710678118654755</v>
      </c>
      <c r="S54" s="43">
        <f aca="true" t="shared" si="69" ref="S54:S77">S4*100</f>
        <v>100</v>
      </c>
      <c r="T54" s="30"/>
      <c r="U54" s="30"/>
      <c r="V54" s="30"/>
      <c r="W54" s="30"/>
      <c r="X54" s="30"/>
      <c r="Y54" s="30"/>
      <c r="Z54" s="30"/>
      <c r="AA54" s="30"/>
    </row>
    <row r="55" spans="1:27" s="4" customFormat="1" ht="12.75">
      <c r="A55" s="43">
        <f t="shared" si="51"/>
        <v>110.00000000000001</v>
      </c>
      <c r="B55" s="19">
        <f t="shared" si="52"/>
        <v>104.88088481701516</v>
      </c>
      <c r="C55" s="20">
        <f t="shared" si="53"/>
        <v>0.9534625892455922</v>
      </c>
      <c r="D55" s="21">
        <f t="shared" si="54"/>
        <v>117.26039399558574</v>
      </c>
      <c r="E55" s="22">
        <f t="shared" si="55"/>
        <v>1.0660035817780522</v>
      </c>
      <c r="F55" s="23">
        <f t="shared" si="56"/>
        <v>165.83123951777</v>
      </c>
      <c r="G55" s="24">
        <f t="shared" si="57"/>
        <v>1.507556722888818</v>
      </c>
      <c r="H55" s="25">
        <f t="shared" si="58"/>
        <v>234.5207879911715</v>
      </c>
      <c r="I55" s="26">
        <f t="shared" si="59"/>
        <v>2.1320071635561044</v>
      </c>
      <c r="J55" s="43">
        <f t="shared" si="60"/>
        <v>110.00000000000001</v>
      </c>
      <c r="K55" s="19">
        <f t="shared" si="61"/>
        <v>331.66247903554</v>
      </c>
      <c r="L55" s="19">
        <f t="shared" si="62"/>
        <v>3.015113445777636</v>
      </c>
      <c r="M55" s="21">
        <f t="shared" si="63"/>
        <v>469.041575982343</v>
      </c>
      <c r="N55" s="21">
        <f t="shared" si="64"/>
        <v>4.264014327112209</v>
      </c>
      <c r="O55" s="23">
        <f t="shared" si="65"/>
        <v>574.4562646538029</v>
      </c>
      <c r="P55" s="23">
        <f t="shared" si="66"/>
        <v>5.222329678670935</v>
      </c>
      <c r="Q55" s="25">
        <f t="shared" si="67"/>
        <v>741.6198487095663</v>
      </c>
      <c r="R55" s="25">
        <f t="shared" si="68"/>
        <v>6.74199862463242</v>
      </c>
      <c r="S55" s="43">
        <f t="shared" si="69"/>
        <v>110.00000000000001</v>
      </c>
      <c r="T55" s="30"/>
      <c r="U55" s="30"/>
      <c r="V55" s="30"/>
      <c r="W55" s="30"/>
      <c r="X55" s="30"/>
      <c r="Y55" s="30"/>
      <c r="Z55" s="30"/>
      <c r="AA55" s="30"/>
    </row>
    <row r="56" spans="1:27" s="4" customFormat="1" ht="12.75">
      <c r="A56" s="43">
        <f t="shared" si="51"/>
        <v>120</v>
      </c>
      <c r="B56" s="19">
        <f t="shared" si="52"/>
        <v>109.54451150103323</v>
      </c>
      <c r="C56" s="20">
        <f t="shared" si="53"/>
        <v>0.9128709291752769</v>
      </c>
      <c r="D56" s="21">
        <f t="shared" si="54"/>
        <v>122.47448713915891</v>
      </c>
      <c r="E56" s="22">
        <f t="shared" si="55"/>
        <v>1.0206207261596576</v>
      </c>
      <c r="F56" s="23">
        <f t="shared" si="56"/>
        <v>173.20508075688772</v>
      </c>
      <c r="G56" s="24">
        <f t="shared" si="57"/>
        <v>1.4433756729740645</v>
      </c>
      <c r="H56" s="25">
        <f t="shared" si="58"/>
        <v>244.94897427831782</v>
      </c>
      <c r="I56" s="26">
        <f t="shared" si="59"/>
        <v>2.041241452319315</v>
      </c>
      <c r="J56" s="43">
        <f t="shared" si="60"/>
        <v>120</v>
      </c>
      <c r="K56" s="19">
        <f t="shared" si="61"/>
        <v>346.41016151377545</v>
      </c>
      <c r="L56" s="19">
        <f t="shared" si="62"/>
        <v>2.886751345948129</v>
      </c>
      <c r="M56" s="21">
        <f t="shared" si="63"/>
        <v>489.89794855663564</v>
      </c>
      <c r="N56" s="21">
        <f t="shared" si="64"/>
        <v>4.08248290463863</v>
      </c>
      <c r="O56" s="23">
        <f t="shared" si="65"/>
        <v>600</v>
      </c>
      <c r="P56" s="23">
        <f t="shared" si="66"/>
        <v>5</v>
      </c>
      <c r="Q56" s="25">
        <f t="shared" si="67"/>
        <v>774.5966692414834</v>
      </c>
      <c r="R56" s="25">
        <f t="shared" si="68"/>
        <v>6.454972243679028</v>
      </c>
      <c r="S56" s="43">
        <f t="shared" si="69"/>
        <v>120</v>
      </c>
      <c r="T56" s="30"/>
      <c r="U56" s="30"/>
      <c r="V56" s="30"/>
      <c r="W56" s="30"/>
      <c r="X56" s="30"/>
      <c r="Y56" s="30"/>
      <c r="Z56" s="30"/>
      <c r="AA56" s="30"/>
    </row>
    <row r="57" spans="1:27" s="4" customFormat="1" ht="12.75">
      <c r="A57" s="43">
        <f t="shared" si="51"/>
        <v>130</v>
      </c>
      <c r="B57" s="19">
        <f t="shared" si="52"/>
        <v>114.0175425099138</v>
      </c>
      <c r="C57" s="20">
        <f t="shared" si="53"/>
        <v>0.8770580193070292</v>
      </c>
      <c r="D57" s="21">
        <f t="shared" si="54"/>
        <v>127.47548783981962</v>
      </c>
      <c r="E57" s="22">
        <f t="shared" si="55"/>
        <v>0.9805806756909202</v>
      </c>
      <c r="F57" s="23">
        <f t="shared" si="56"/>
        <v>180.27756377319946</v>
      </c>
      <c r="G57" s="24">
        <f t="shared" si="57"/>
        <v>1.3867504905630728</v>
      </c>
      <c r="H57" s="25">
        <f t="shared" si="58"/>
        <v>254.95097567963924</v>
      </c>
      <c r="I57" s="26">
        <f t="shared" si="59"/>
        <v>1.9611613513818404</v>
      </c>
      <c r="J57" s="43">
        <f t="shared" si="60"/>
        <v>130</v>
      </c>
      <c r="K57" s="19">
        <f t="shared" si="61"/>
        <v>360.5551275463989</v>
      </c>
      <c r="L57" s="19">
        <f t="shared" si="62"/>
        <v>2.7735009811261455</v>
      </c>
      <c r="M57" s="21">
        <f t="shared" si="63"/>
        <v>509.9019513592785</v>
      </c>
      <c r="N57" s="21">
        <f t="shared" si="64"/>
        <v>3.922322702763681</v>
      </c>
      <c r="O57" s="23">
        <f t="shared" si="65"/>
        <v>624.4997998398399</v>
      </c>
      <c r="P57" s="23">
        <f t="shared" si="66"/>
        <v>4.803844614152614</v>
      </c>
      <c r="Q57" s="25">
        <f t="shared" si="67"/>
        <v>806.2257748298549</v>
      </c>
      <c r="R57" s="25">
        <f t="shared" si="68"/>
        <v>6.201736729460423</v>
      </c>
      <c r="S57" s="43">
        <f t="shared" si="69"/>
        <v>130</v>
      </c>
      <c r="T57" s="30"/>
      <c r="U57" s="30"/>
      <c r="V57" s="30"/>
      <c r="W57" s="30"/>
      <c r="X57" s="30"/>
      <c r="Y57" s="30"/>
      <c r="Z57" s="30"/>
      <c r="AA57" s="30"/>
    </row>
    <row r="58" spans="1:27" s="4" customFormat="1" ht="12.75">
      <c r="A58" s="43">
        <f t="shared" si="51"/>
        <v>150</v>
      </c>
      <c r="B58" s="19">
        <f t="shared" si="52"/>
        <v>122.47448713915891</v>
      </c>
      <c r="C58" s="20">
        <f t="shared" si="53"/>
        <v>0.816496580927726</v>
      </c>
      <c r="D58" s="21">
        <f t="shared" si="54"/>
        <v>136.93063937629154</v>
      </c>
      <c r="E58" s="22">
        <f t="shared" si="55"/>
        <v>0.9128709291752769</v>
      </c>
      <c r="F58" s="23">
        <f t="shared" si="56"/>
        <v>193.64916731037084</v>
      </c>
      <c r="G58" s="24">
        <f t="shared" si="57"/>
        <v>1.2909944487358056</v>
      </c>
      <c r="H58" s="25">
        <f t="shared" si="58"/>
        <v>273.8612787525831</v>
      </c>
      <c r="I58" s="26">
        <f t="shared" si="59"/>
        <v>1.8257418583505538</v>
      </c>
      <c r="J58" s="43">
        <f t="shared" si="60"/>
        <v>150</v>
      </c>
      <c r="K58" s="19">
        <f t="shared" si="61"/>
        <v>387.2983346207417</v>
      </c>
      <c r="L58" s="19">
        <f t="shared" si="62"/>
        <v>2.581988897471611</v>
      </c>
      <c r="M58" s="21">
        <f t="shared" si="63"/>
        <v>547.7225575051662</v>
      </c>
      <c r="N58" s="21">
        <f t="shared" si="64"/>
        <v>3.6514837167011076</v>
      </c>
      <c r="O58" s="23">
        <f t="shared" si="65"/>
        <v>670.820393249937</v>
      </c>
      <c r="P58" s="23">
        <f t="shared" si="66"/>
        <v>4.47213595499958</v>
      </c>
      <c r="Q58" s="25">
        <f t="shared" si="67"/>
        <v>866.0254037844386</v>
      </c>
      <c r="R58" s="25">
        <f t="shared" si="68"/>
        <v>5.773502691896258</v>
      </c>
      <c r="S58" s="43">
        <f t="shared" si="69"/>
        <v>150</v>
      </c>
      <c r="T58" s="30"/>
      <c r="U58" s="30"/>
      <c r="V58" s="30"/>
      <c r="W58" s="30"/>
      <c r="X58" s="30"/>
      <c r="Y58" s="30"/>
      <c r="Z58" s="30"/>
      <c r="AA58" s="30"/>
    </row>
    <row r="59" spans="1:27" s="4" customFormat="1" ht="12.75">
      <c r="A59" s="43">
        <f t="shared" si="51"/>
        <v>160</v>
      </c>
      <c r="B59" s="19">
        <f t="shared" si="52"/>
        <v>126.49110640673517</v>
      </c>
      <c r="C59" s="20">
        <f t="shared" si="53"/>
        <v>0.7905694150420949</v>
      </c>
      <c r="D59" s="21">
        <f t="shared" si="54"/>
        <v>141.4213562373095</v>
      </c>
      <c r="E59" s="22">
        <f t="shared" si="55"/>
        <v>0.8838834764831844</v>
      </c>
      <c r="F59" s="23">
        <f t="shared" si="56"/>
        <v>200</v>
      </c>
      <c r="G59" s="24">
        <f t="shared" si="57"/>
        <v>1.25</v>
      </c>
      <c r="H59" s="25">
        <f t="shared" si="58"/>
        <v>282.842712474619</v>
      </c>
      <c r="I59" s="26">
        <f t="shared" si="59"/>
        <v>1.7677669529663689</v>
      </c>
      <c r="J59" s="43">
        <f t="shared" si="60"/>
        <v>160</v>
      </c>
      <c r="K59" s="19">
        <f t="shared" si="61"/>
        <v>400</v>
      </c>
      <c r="L59" s="19">
        <f t="shared" si="62"/>
        <v>2.5</v>
      </c>
      <c r="M59" s="21">
        <f t="shared" si="63"/>
        <v>565.685424949238</v>
      </c>
      <c r="N59" s="21">
        <f t="shared" si="64"/>
        <v>3.5355339059327378</v>
      </c>
      <c r="O59" s="23">
        <f t="shared" si="65"/>
        <v>692.8203230275509</v>
      </c>
      <c r="P59" s="23">
        <f t="shared" si="66"/>
        <v>4.330127018922194</v>
      </c>
      <c r="Q59" s="25">
        <f t="shared" si="67"/>
        <v>894.4271909999159</v>
      </c>
      <c r="R59" s="25">
        <f t="shared" si="68"/>
        <v>5.5901699437494745</v>
      </c>
      <c r="S59" s="43">
        <f t="shared" si="69"/>
        <v>160</v>
      </c>
      <c r="T59" s="30"/>
      <c r="U59" s="30"/>
      <c r="V59" s="30"/>
      <c r="W59" s="30"/>
      <c r="X59" s="30"/>
      <c r="Y59" s="30"/>
      <c r="Z59" s="30"/>
      <c r="AA59" s="30"/>
    </row>
    <row r="60" spans="1:27" s="44" customFormat="1" ht="12.75">
      <c r="A60" s="43">
        <f t="shared" si="51"/>
        <v>180</v>
      </c>
      <c r="B60" s="19">
        <f t="shared" si="52"/>
        <v>134.16407864998737</v>
      </c>
      <c r="C60" s="20">
        <f t="shared" si="53"/>
        <v>0.7453559924999299</v>
      </c>
      <c r="D60" s="21">
        <f t="shared" si="54"/>
        <v>150</v>
      </c>
      <c r="E60" s="22">
        <f t="shared" si="55"/>
        <v>0.8333333333333334</v>
      </c>
      <c r="F60" s="23">
        <f t="shared" si="56"/>
        <v>212.13203435596427</v>
      </c>
      <c r="G60" s="24">
        <f t="shared" si="57"/>
        <v>1.1785113019775793</v>
      </c>
      <c r="H60" s="25">
        <f t="shared" si="58"/>
        <v>300</v>
      </c>
      <c r="I60" s="26">
        <f t="shared" si="59"/>
        <v>1.6666666666666667</v>
      </c>
      <c r="J60" s="43">
        <f t="shared" si="60"/>
        <v>180</v>
      </c>
      <c r="K60" s="19">
        <f t="shared" si="61"/>
        <v>424.26406871192853</v>
      </c>
      <c r="L60" s="19">
        <f t="shared" si="62"/>
        <v>2.3570226039551585</v>
      </c>
      <c r="M60" s="21">
        <f t="shared" si="63"/>
        <v>600</v>
      </c>
      <c r="N60" s="21">
        <f t="shared" si="64"/>
        <v>3.3333333333333335</v>
      </c>
      <c r="O60" s="23">
        <f t="shared" si="65"/>
        <v>734.8469228349534</v>
      </c>
      <c r="P60" s="23">
        <f t="shared" si="66"/>
        <v>4.08248290463863</v>
      </c>
      <c r="Q60" s="25">
        <f t="shared" si="67"/>
        <v>948.6832980505138</v>
      </c>
      <c r="R60" s="25">
        <f t="shared" si="68"/>
        <v>5.270462766947299</v>
      </c>
      <c r="S60" s="43">
        <f t="shared" si="69"/>
        <v>180</v>
      </c>
      <c r="T60" s="30"/>
      <c r="U60" s="30"/>
      <c r="V60" s="30"/>
      <c r="W60" s="30"/>
      <c r="X60" s="30"/>
      <c r="Y60" s="30"/>
      <c r="Z60" s="30"/>
      <c r="AA60" s="30"/>
    </row>
    <row r="61" spans="1:27" s="44" customFormat="1" ht="12.75">
      <c r="A61" s="43">
        <f t="shared" si="51"/>
        <v>200</v>
      </c>
      <c r="B61" s="19">
        <f t="shared" si="52"/>
        <v>141.4213562373095</v>
      </c>
      <c r="C61" s="20">
        <f t="shared" si="53"/>
        <v>0.7071067811865476</v>
      </c>
      <c r="D61" s="21">
        <f t="shared" si="54"/>
        <v>158.11388300841898</v>
      </c>
      <c r="E61" s="22">
        <f t="shared" si="55"/>
        <v>0.7905694150420949</v>
      </c>
      <c r="F61" s="23">
        <f t="shared" si="56"/>
        <v>223.60679774997897</v>
      </c>
      <c r="G61" s="24">
        <f t="shared" si="57"/>
        <v>1.118033988749895</v>
      </c>
      <c r="H61" s="25">
        <f t="shared" si="58"/>
        <v>316.22776601683796</v>
      </c>
      <c r="I61" s="26">
        <f t="shared" si="59"/>
        <v>1.5811388300841898</v>
      </c>
      <c r="J61" s="43">
        <f t="shared" si="60"/>
        <v>200</v>
      </c>
      <c r="K61" s="19">
        <f t="shared" si="61"/>
        <v>447.21359549995793</v>
      </c>
      <c r="L61" s="19">
        <f t="shared" si="62"/>
        <v>2.23606797749979</v>
      </c>
      <c r="M61" s="21">
        <f t="shared" si="63"/>
        <v>632.4555320336759</v>
      </c>
      <c r="N61" s="21">
        <f t="shared" si="64"/>
        <v>3.1622776601683795</v>
      </c>
      <c r="O61" s="23">
        <f t="shared" si="65"/>
        <v>774.5966692414834</v>
      </c>
      <c r="P61" s="23">
        <f t="shared" si="66"/>
        <v>3.872983346207417</v>
      </c>
      <c r="Q61" s="25">
        <f t="shared" si="67"/>
        <v>1000</v>
      </c>
      <c r="R61" s="25">
        <f t="shared" si="68"/>
        <v>5</v>
      </c>
      <c r="S61" s="43">
        <f t="shared" si="69"/>
        <v>200</v>
      </c>
      <c r="T61" s="30"/>
      <c r="U61" s="30"/>
      <c r="V61" s="30"/>
      <c r="W61" s="30"/>
      <c r="X61" s="30"/>
      <c r="Y61" s="30"/>
      <c r="Z61" s="30"/>
      <c r="AA61" s="30"/>
    </row>
    <row r="62" spans="1:27" s="44" customFormat="1" ht="12.75">
      <c r="A62" s="43">
        <f t="shared" si="51"/>
        <v>220.00000000000003</v>
      </c>
      <c r="B62" s="19">
        <f t="shared" si="52"/>
        <v>148.32396974191326</v>
      </c>
      <c r="C62" s="20">
        <f t="shared" si="53"/>
        <v>0.674199862463242</v>
      </c>
      <c r="D62" s="21">
        <f t="shared" si="54"/>
        <v>165.83123951777</v>
      </c>
      <c r="E62" s="22">
        <f t="shared" si="55"/>
        <v>0.753778361444409</v>
      </c>
      <c r="F62" s="23">
        <f t="shared" si="56"/>
        <v>234.5207879911715</v>
      </c>
      <c r="G62" s="24">
        <f t="shared" si="57"/>
        <v>1.0660035817780522</v>
      </c>
      <c r="H62" s="25">
        <f t="shared" si="58"/>
        <v>331.66247903554</v>
      </c>
      <c r="I62" s="26">
        <f t="shared" si="59"/>
        <v>1.507556722888818</v>
      </c>
      <c r="J62" s="43">
        <f t="shared" si="60"/>
        <v>220.00000000000003</v>
      </c>
      <c r="K62" s="19">
        <f t="shared" si="61"/>
        <v>469.041575982343</v>
      </c>
      <c r="L62" s="19">
        <f t="shared" si="62"/>
        <v>2.1320071635561044</v>
      </c>
      <c r="M62" s="21">
        <f t="shared" si="63"/>
        <v>663.32495807108</v>
      </c>
      <c r="N62" s="21">
        <f t="shared" si="64"/>
        <v>3.015113445777636</v>
      </c>
      <c r="O62" s="23">
        <f t="shared" si="65"/>
        <v>812.4038404635961</v>
      </c>
      <c r="P62" s="23">
        <f t="shared" si="66"/>
        <v>3.6927447293799815</v>
      </c>
      <c r="Q62" s="25">
        <f t="shared" si="67"/>
        <v>1048.8088481701516</v>
      </c>
      <c r="R62" s="25">
        <f t="shared" si="68"/>
        <v>4.767312946227961</v>
      </c>
      <c r="S62" s="43">
        <f t="shared" si="69"/>
        <v>220.00000000000003</v>
      </c>
      <c r="T62" s="30"/>
      <c r="U62" s="30"/>
      <c r="V62" s="30"/>
      <c r="W62" s="30"/>
      <c r="X62" s="30"/>
      <c r="Y62" s="30"/>
      <c r="Z62" s="30"/>
      <c r="AA62" s="30"/>
    </row>
    <row r="63" spans="1:27" s="44" customFormat="1" ht="12.75">
      <c r="A63" s="43">
        <f t="shared" si="51"/>
        <v>240</v>
      </c>
      <c r="B63" s="19">
        <f t="shared" si="52"/>
        <v>154.91933384829667</v>
      </c>
      <c r="C63" s="20">
        <f t="shared" si="53"/>
        <v>0.6454972243679028</v>
      </c>
      <c r="D63" s="21">
        <f t="shared" si="54"/>
        <v>173.20508075688772</v>
      </c>
      <c r="E63" s="22">
        <f t="shared" si="55"/>
        <v>0.7216878364870323</v>
      </c>
      <c r="F63" s="23">
        <f t="shared" si="56"/>
        <v>244.94897427831782</v>
      </c>
      <c r="G63" s="24">
        <f t="shared" si="57"/>
        <v>1.0206207261596576</v>
      </c>
      <c r="H63" s="25">
        <f t="shared" si="58"/>
        <v>346.41016151377545</v>
      </c>
      <c r="I63" s="26">
        <f t="shared" si="59"/>
        <v>1.4433756729740645</v>
      </c>
      <c r="J63" s="43">
        <f t="shared" si="60"/>
        <v>240</v>
      </c>
      <c r="K63" s="19">
        <f t="shared" si="61"/>
        <v>489.89794855663564</v>
      </c>
      <c r="L63" s="19">
        <f t="shared" si="62"/>
        <v>2.041241452319315</v>
      </c>
      <c r="M63" s="21">
        <f t="shared" si="63"/>
        <v>692.8203230275509</v>
      </c>
      <c r="N63" s="21">
        <f t="shared" si="64"/>
        <v>2.886751345948129</v>
      </c>
      <c r="O63" s="23">
        <f t="shared" si="65"/>
        <v>848.5281374238571</v>
      </c>
      <c r="P63" s="23">
        <f t="shared" si="66"/>
        <v>3.5355339059327378</v>
      </c>
      <c r="Q63" s="25">
        <f t="shared" si="67"/>
        <v>1095.4451150103323</v>
      </c>
      <c r="R63" s="25">
        <f t="shared" si="68"/>
        <v>4.564354645876384</v>
      </c>
      <c r="S63" s="43">
        <f t="shared" si="69"/>
        <v>240</v>
      </c>
      <c r="T63" s="30"/>
      <c r="U63" s="30"/>
      <c r="V63" s="30"/>
      <c r="W63" s="30"/>
      <c r="X63" s="30"/>
      <c r="Y63" s="30"/>
      <c r="Z63" s="30"/>
      <c r="AA63" s="30"/>
    </row>
    <row r="64" spans="1:27" s="44" customFormat="1" ht="12.75">
      <c r="A64" s="43">
        <f t="shared" si="51"/>
        <v>270</v>
      </c>
      <c r="B64" s="19">
        <f t="shared" si="52"/>
        <v>164.31676725154983</v>
      </c>
      <c r="C64" s="20">
        <f t="shared" si="53"/>
        <v>0.6085806194501846</v>
      </c>
      <c r="D64" s="21">
        <f t="shared" si="54"/>
        <v>183.71173070873834</v>
      </c>
      <c r="E64" s="22">
        <f t="shared" si="55"/>
        <v>0.6804138174397717</v>
      </c>
      <c r="F64" s="23">
        <f t="shared" si="56"/>
        <v>259.8076211353316</v>
      </c>
      <c r="G64" s="24">
        <f t="shared" si="57"/>
        <v>0.9622504486493763</v>
      </c>
      <c r="H64" s="25">
        <f t="shared" si="58"/>
        <v>367.4234614174767</v>
      </c>
      <c r="I64" s="26">
        <f t="shared" si="59"/>
        <v>1.3608276348795434</v>
      </c>
      <c r="J64" s="43">
        <f t="shared" si="60"/>
        <v>270</v>
      </c>
      <c r="K64" s="19">
        <f t="shared" si="61"/>
        <v>519.6152422706632</v>
      </c>
      <c r="L64" s="19">
        <f t="shared" si="62"/>
        <v>1.9245008972987525</v>
      </c>
      <c r="M64" s="21">
        <f t="shared" si="63"/>
        <v>734.8469228349534</v>
      </c>
      <c r="N64" s="21">
        <f t="shared" si="64"/>
        <v>2.721655269759087</v>
      </c>
      <c r="O64" s="23">
        <f t="shared" si="65"/>
        <v>900</v>
      </c>
      <c r="P64" s="23">
        <f t="shared" si="66"/>
        <v>3.3333333333333335</v>
      </c>
      <c r="Q64" s="25">
        <f t="shared" si="67"/>
        <v>1161.8950038622252</v>
      </c>
      <c r="R64" s="25">
        <f t="shared" si="68"/>
        <v>4.303314829119352</v>
      </c>
      <c r="S64" s="43">
        <f t="shared" si="69"/>
        <v>270</v>
      </c>
      <c r="T64" s="30"/>
      <c r="U64" s="30"/>
      <c r="V64" s="30"/>
      <c r="W64" s="30"/>
      <c r="X64" s="30"/>
      <c r="Y64" s="30"/>
      <c r="Z64" s="30"/>
      <c r="AA64" s="30"/>
    </row>
    <row r="65" spans="1:27" s="44" customFormat="1" ht="12.75">
      <c r="A65" s="43">
        <f t="shared" si="51"/>
        <v>300</v>
      </c>
      <c r="B65" s="19">
        <f t="shared" si="52"/>
        <v>173.20508075688772</v>
      </c>
      <c r="C65" s="20">
        <f t="shared" si="53"/>
        <v>0.5773502691896258</v>
      </c>
      <c r="D65" s="21">
        <f t="shared" si="54"/>
        <v>193.64916731037084</v>
      </c>
      <c r="E65" s="22">
        <f t="shared" si="55"/>
        <v>0.6454972243679028</v>
      </c>
      <c r="F65" s="23">
        <f t="shared" si="56"/>
        <v>273.8612787525831</v>
      </c>
      <c r="G65" s="24">
        <f t="shared" si="57"/>
        <v>0.9128709291752769</v>
      </c>
      <c r="H65" s="25">
        <f t="shared" si="58"/>
        <v>387.2983346207417</v>
      </c>
      <c r="I65" s="26">
        <f t="shared" si="59"/>
        <v>1.2909944487358056</v>
      </c>
      <c r="J65" s="43">
        <f t="shared" si="60"/>
        <v>300</v>
      </c>
      <c r="K65" s="19">
        <f t="shared" si="61"/>
        <v>547.7225575051662</v>
      </c>
      <c r="L65" s="19">
        <f t="shared" si="62"/>
        <v>1.8257418583505538</v>
      </c>
      <c r="M65" s="21">
        <f t="shared" si="63"/>
        <v>774.5966692414834</v>
      </c>
      <c r="N65" s="21">
        <f t="shared" si="64"/>
        <v>2.581988897471611</v>
      </c>
      <c r="O65" s="23">
        <f t="shared" si="65"/>
        <v>948.6832980505138</v>
      </c>
      <c r="P65" s="23">
        <f t="shared" si="66"/>
        <v>3.1622776601683795</v>
      </c>
      <c r="Q65" s="25">
        <f t="shared" si="67"/>
        <v>1224.744871391589</v>
      </c>
      <c r="R65" s="25">
        <f t="shared" si="68"/>
        <v>4.08248290463863</v>
      </c>
      <c r="S65" s="43">
        <f t="shared" si="69"/>
        <v>300</v>
      </c>
      <c r="T65" s="30"/>
      <c r="U65" s="30"/>
      <c r="V65" s="30"/>
      <c r="W65" s="30"/>
      <c r="X65" s="30"/>
      <c r="Y65" s="30"/>
      <c r="Z65" s="30"/>
      <c r="AA65" s="30"/>
    </row>
    <row r="66" spans="1:27" s="44" customFormat="1" ht="12.75">
      <c r="A66" s="43">
        <f t="shared" si="51"/>
        <v>330</v>
      </c>
      <c r="B66" s="19">
        <f t="shared" si="52"/>
        <v>181.6590212458495</v>
      </c>
      <c r="C66" s="20">
        <f t="shared" si="53"/>
        <v>0.5504818825631803</v>
      </c>
      <c r="D66" s="21">
        <f t="shared" si="54"/>
        <v>203.100960115899</v>
      </c>
      <c r="E66" s="22">
        <f t="shared" si="55"/>
        <v>0.6154574548966637</v>
      </c>
      <c r="F66" s="23">
        <f t="shared" si="56"/>
        <v>287.22813232690146</v>
      </c>
      <c r="G66" s="24">
        <f t="shared" si="57"/>
        <v>0.8703882797784892</v>
      </c>
      <c r="H66" s="25">
        <f t="shared" si="58"/>
        <v>406.201920231798</v>
      </c>
      <c r="I66" s="26">
        <f t="shared" si="59"/>
        <v>1.2309149097933274</v>
      </c>
      <c r="J66" s="43">
        <f t="shared" si="60"/>
        <v>330</v>
      </c>
      <c r="K66" s="19">
        <f t="shared" si="61"/>
        <v>574.4562646538029</v>
      </c>
      <c r="L66" s="19">
        <f t="shared" si="62"/>
        <v>1.7407765595569784</v>
      </c>
      <c r="M66" s="21">
        <f t="shared" si="63"/>
        <v>812.403840463596</v>
      </c>
      <c r="N66" s="21">
        <f t="shared" si="64"/>
        <v>2.461829819586655</v>
      </c>
      <c r="O66" s="23">
        <f t="shared" si="65"/>
        <v>994.98743710662</v>
      </c>
      <c r="P66" s="23">
        <f t="shared" si="66"/>
        <v>3.015113445777636</v>
      </c>
      <c r="Q66" s="25">
        <f t="shared" si="67"/>
        <v>1284.523257866513</v>
      </c>
      <c r="R66" s="25">
        <f t="shared" si="68"/>
        <v>3.892494720807615</v>
      </c>
      <c r="S66" s="43">
        <f t="shared" si="69"/>
        <v>330</v>
      </c>
      <c r="T66" s="30"/>
      <c r="U66" s="30"/>
      <c r="V66" s="30"/>
      <c r="W66" s="30"/>
      <c r="X66" s="30"/>
      <c r="Y66" s="30"/>
      <c r="Z66" s="30"/>
      <c r="AA66" s="30"/>
    </row>
    <row r="67" spans="1:27" s="44" customFormat="1" ht="12.75">
      <c r="A67" s="43">
        <f t="shared" si="51"/>
        <v>360</v>
      </c>
      <c r="B67" s="19">
        <f t="shared" si="52"/>
        <v>189.73665961010275</v>
      </c>
      <c r="C67" s="20">
        <f t="shared" si="53"/>
        <v>0.5270462766947299</v>
      </c>
      <c r="D67" s="21">
        <f t="shared" si="54"/>
        <v>212.13203435596427</v>
      </c>
      <c r="E67" s="22">
        <f t="shared" si="55"/>
        <v>0.5892556509887896</v>
      </c>
      <c r="F67" s="23">
        <f t="shared" si="56"/>
        <v>300</v>
      </c>
      <c r="G67" s="24">
        <f t="shared" si="57"/>
        <v>0.8333333333333334</v>
      </c>
      <c r="H67" s="25">
        <f t="shared" si="58"/>
        <v>424.26406871192853</v>
      </c>
      <c r="I67" s="26">
        <f t="shared" si="59"/>
        <v>1.1785113019775793</v>
      </c>
      <c r="J67" s="43">
        <f t="shared" si="60"/>
        <v>360</v>
      </c>
      <c r="K67" s="19">
        <f t="shared" si="61"/>
        <v>600</v>
      </c>
      <c r="L67" s="19">
        <f t="shared" si="62"/>
        <v>1.6666666666666667</v>
      </c>
      <c r="M67" s="21">
        <f t="shared" si="63"/>
        <v>848.5281374238571</v>
      </c>
      <c r="N67" s="21">
        <f t="shared" si="64"/>
        <v>2.3570226039551585</v>
      </c>
      <c r="O67" s="23">
        <f t="shared" si="65"/>
        <v>1039.2304845413264</v>
      </c>
      <c r="P67" s="23">
        <f t="shared" si="66"/>
        <v>2.886751345948129</v>
      </c>
      <c r="Q67" s="25">
        <f t="shared" si="67"/>
        <v>1341.640786499874</v>
      </c>
      <c r="R67" s="25">
        <f t="shared" si="68"/>
        <v>3.7267799624996494</v>
      </c>
      <c r="S67" s="43">
        <f t="shared" si="69"/>
        <v>360</v>
      </c>
      <c r="T67" s="30"/>
      <c r="U67" s="30"/>
      <c r="V67" s="30"/>
      <c r="W67" s="30"/>
      <c r="X67" s="30"/>
      <c r="Y67" s="30"/>
      <c r="Z67" s="30"/>
      <c r="AA67" s="30"/>
    </row>
    <row r="68" spans="1:27" s="44" customFormat="1" ht="12.75">
      <c r="A68" s="43">
        <f t="shared" si="51"/>
        <v>390</v>
      </c>
      <c r="B68" s="19">
        <f t="shared" si="52"/>
        <v>197.48417658131498</v>
      </c>
      <c r="C68" s="20">
        <f t="shared" si="53"/>
        <v>0.5063696835418333</v>
      </c>
      <c r="D68" s="21">
        <f t="shared" si="54"/>
        <v>220.79402165819616</v>
      </c>
      <c r="E68" s="22">
        <f t="shared" si="55"/>
        <v>0.5661385170722979</v>
      </c>
      <c r="F68" s="23">
        <f t="shared" si="56"/>
        <v>312.2498999199199</v>
      </c>
      <c r="G68" s="24">
        <f t="shared" si="57"/>
        <v>0.8006407690254357</v>
      </c>
      <c r="H68" s="25">
        <f t="shared" si="58"/>
        <v>441.5880433163923</v>
      </c>
      <c r="I68" s="26">
        <f t="shared" si="59"/>
        <v>1.1322770341445958</v>
      </c>
      <c r="J68" s="43">
        <f t="shared" si="60"/>
        <v>390</v>
      </c>
      <c r="K68" s="19">
        <f t="shared" si="61"/>
        <v>624.4997998398399</v>
      </c>
      <c r="L68" s="19">
        <f t="shared" si="62"/>
        <v>1.6012815380508714</v>
      </c>
      <c r="M68" s="21">
        <f t="shared" si="63"/>
        <v>883.1760866327846</v>
      </c>
      <c r="N68" s="21">
        <f t="shared" si="64"/>
        <v>2.2645540682891916</v>
      </c>
      <c r="O68" s="23">
        <f t="shared" si="65"/>
        <v>1081.6653826391969</v>
      </c>
      <c r="P68" s="23">
        <f t="shared" si="66"/>
        <v>2.7735009811261455</v>
      </c>
      <c r="Q68" s="25">
        <f t="shared" si="67"/>
        <v>1396.4240043768941</v>
      </c>
      <c r="R68" s="25">
        <f t="shared" si="68"/>
        <v>3.5805743701971644</v>
      </c>
      <c r="S68" s="43">
        <f t="shared" si="69"/>
        <v>390</v>
      </c>
      <c r="T68" s="30"/>
      <c r="U68" s="30"/>
      <c r="V68" s="30"/>
      <c r="W68" s="30"/>
      <c r="X68" s="30"/>
      <c r="Y68" s="30"/>
      <c r="Z68" s="30"/>
      <c r="AA68" s="30"/>
    </row>
    <row r="69" spans="1:27" s="44" customFormat="1" ht="12.75">
      <c r="A69" s="43">
        <f t="shared" si="51"/>
        <v>430</v>
      </c>
      <c r="B69" s="19">
        <f t="shared" si="52"/>
        <v>207.3644135332772</v>
      </c>
      <c r="C69" s="20">
        <f t="shared" si="53"/>
        <v>0.48224282217041214</v>
      </c>
      <c r="D69" s="21">
        <f t="shared" si="54"/>
        <v>231.8404623873926</v>
      </c>
      <c r="E69" s="22">
        <f t="shared" si="55"/>
        <v>0.5391638660171921</v>
      </c>
      <c r="F69" s="23">
        <f t="shared" si="56"/>
        <v>327.8719262151</v>
      </c>
      <c r="G69" s="24">
        <f t="shared" si="57"/>
        <v>0.7624928516630234</v>
      </c>
      <c r="H69" s="25">
        <f t="shared" si="58"/>
        <v>463.6809247747852</v>
      </c>
      <c r="I69" s="26">
        <f t="shared" si="59"/>
        <v>1.0783277320343843</v>
      </c>
      <c r="J69" s="43">
        <f t="shared" si="60"/>
        <v>430</v>
      </c>
      <c r="K69" s="19">
        <f t="shared" si="61"/>
        <v>655.7438524302</v>
      </c>
      <c r="L69" s="19">
        <f t="shared" si="62"/>
        <v>1.5249857033260468</v>
      </c>
      <c r="M69" s="21">
        <f t="shared" si="63"/>
        <v>927.3618495495704</v>
      </c>
      <c r="N69" s="21">
        <f t="shared" si="64"/>
        <v>2.1566554640687685</v>
      </c>
      <c r="O69" s="23">
        <f t="shared" si="65"/>
        <v>1135.7816691600547</v>
      </c>
      <c r="P69" s="23">
        <f t="shared" si="66"/>
        <v>2.6413527189768713</v>
      </c>
      <c r="Q69" s="25">
        <f t="shared" si="67"/>
        <v>1466.287829861518</v>
      </c>
      <c r="R69" s="25">
        <f t="shared" si="68"/>
        <v>3.4099716973523675</v>
      </c>
      <c r="S69" s="43">
        <f t="shared" si="69"/>
        <v>430</v>
      </c>
      <c r="T69" s="30"/>
      <c r="U69" s="30"/>
      <c r="V69" s="30"/>
      <c r="W69" s="30"/>
      <c r="X69" s="30"/>
      <c r="Y69" s="30"/>
      <c r="Z69" s="30"/>
      <c r="AA69" s="30"/>
    </row>
    <row r="70" spans="1:27" s="44" customFormat="1" ht="12.75">
      <c r="A70" s="43">
        <f t="shared" si="51"/>
        <v>470</v>
      </c>
      <c r="B70" s="19">
        <f t="shared" si="52"/>
        <v>216.79483388678798</v>
      </c>
      <c r="C70" s="20">
        <f t="shared" si="53"/>
        <v>0.46126560401444255</v>
      </c>
      <c r="D70" s="21">
        <f t="shared" si="54"/>
        <v>242.38399287081646</v>
      </c>
      <c r="E70" s="22">
        <f t="shared" si="55"/>
        <v>0.5157106231293968</v>
      </c>
      <c r="F70" s="23">
        <f t="shared" si="56"/>
        <v>342.7827300200522</v>
      </c>
      <c r="G70" s="24">
        <f t="shared" si="57"/>
        <v>0.7293249574894728</v>
      </c>
      <c r="H70" s="25">
        <f t="shared" si="58"/>
        <v>484.7679857416329</v>
      </c>
      <c r="I70" s="26">
        <f t="shared" si="59"/>
        <v>1.0314212462587935</v>
      </c>
      <c r="J70" s="43">
        <f t="shared" si="60"/>
        <v>470</v>
      </c>
      <c r="K70" s="19">
        <f t="shared" si="61"/>
        <v>685.5654600401044</v>
      </c>
      <c r="L70" s="19">
        <f t="shared" si="62"/>
        <v>1.4586499149789456</v>
      </c>
      <c r="M70" s="21">
        <f t="shared" si="63"/>
        <v>969.5359714832658</v>
      </c>
      <c r="N70" s="21">
        <f t="shared" si="64"/>
        <v>2.062842492517587</v>
      </c>
      <c r="O70" s="23">
        <f t="shared" si="65"/>
        <v>1187.4342087037917</v>
      </c>
      <c r="P70" s="23">
        <f t="shared" si="66"/>
        <v>2.526455763199557</v>
      </c>
      <c r="Q70" s="25">
        <f t="shared" si="67"/>
        <v>1532.9709716755892</v>
      </c>
      <c r="R70" s="25">
        <f t="shared" si="68"/>
        <v>3.261640365267211</v>
      </c>
      <c r="S70" s="43">
        <f t="shared" si="69"/>
        <v>470</v>
      </c>
      <c r="T70" s="30"/>
      <c r="U70" s="30"/>
      <c r="V70" s="30"/>
      <c r="W70" s="30"/>
      <c r="X70" s="30"/>
      <c r="Y70" s="30"/>
      <c r="Z70" s="30"/>
      <c r="AA70" s="30"/>
    </row>
    <row r="71" spans="1:27" s="44" customFormat="1" ht="12.75">
      <c r="A71" s="43">
        <f t="shared" si="51"/>
        <v>509.99999999999994</v>
      </c>
      <c r="B71" s="19">
        <f t="shared" si="52"/>
        <v>225.8317958127243</v>
      </c>
      <c r="C71" s="20">
        <f t="shared" si="53"/>
        <v>0.4428074427700477</v>
      </c>
      <c r="D71" s="21">
        <f t="shared" si="54"/>
        <v>252.48762345905195</v>
      </c>
      <c r="E71" s="22">
        <f t="shared" si="55"/>
        <v>0.4950737714883372</v>
      </c>
      <c r="F71" s="23">
        <f t="shared" si="56"/>
        <v>357.07142142714247</v>
      </c>
      <c r="G71" s="24">
        <f t="shared" si="57"/>
        <v>0.7001400420140049</v>
      </c>
      <c r="H71" s="25">
        <f t="shared" si="58"/>
        <v>504.9752469181039</v>
      </c>
      <c r="I71" s="26">
        <f t="shared" si="59"/>
        <v>0.9901475429766744</v>
      </c>
      <c r="J71" s="43">
        <f t="shared" si="60"/>
        <v>509.99999999999994</v>
      </c>
      <c r="K71" s="19">
        <f t="shared" si="61"/>
        <v>714.1428428542849</v>
      </c>
      <c r="L71" s="19">
        <f t="shared" si="62"/>
        <v>1.4002800840280099</v>
      </c>
      <c r="M71" s="21">
        <f t="shared" si="63"/>
        <v>1009.9504938362078</v>
      </c>
      <c r="N71" s="21">
        <f t="shared" si="64"/>
        <v>1.9802950859533488</v>
      </c>
      <c r="O71" s="23">
        <f t="shared" si="65"/>
        <v>1236.9316876852981</v>
      </c>
      <c r="P71" s="23">
        <f t="shared" si="66"/>
        <v>2.42535625036333</v>
      </c>
      <c r="Q71" s="25">
        <f t="shared" si="67"/>
        <v>1596.871942267131</v>
      </c>
      <c r="R71" s="25">
        <f t="shared" si="68"/>
        <v>3.131121455425748</v>
      </c>
      <c r="S71" s="43">
        <f t="shared" si="69"/>
        <v>509.99999999999994</v>
      </c>
      <c r="T71" s="30"/>
      <c r="U71" s="30"/>
      <c r="V71" s="30"/>
      <c r="W71" s="30"/>
      <c r="X71" s="30"/>
      <c r="Y71" s="30"/>
      <c r="Z71" s="30"/>
      <c r="AA71" s="30"/>
    </row>
    <row r="72" spans="1:27" s="44" customFormat="1" ht="12.75">
      <c r="A72" s="43">
        <f t="shared" si="51"/>
        <v>560</v>
      </c>
      <c r="B72" s="19">
        <f t="shared" si="52"/>
        <v>236.64319132398464</v>
      </c>
      <c r="C72" s="20">
        <f t="shared" si="53"/>
        <v>0.4225771273642583</v>
      </c>
      <c r="D72" s="21">
        <f t="shared" si="54"/>
        <v>264.5751311064591</v>
      </c>
      <c r="E72" s="22">
        <f t="shared" si="55"/>
        <v>0.472455591261534</v>
      </c>
      <c r="F72" s="23">
        <f t="shared" si="56"/>
        <v>374.16573867739413</v>
      </c>
      <c r="G72" s="24">
        <f t="shared" si="57"/>
        <v>0.6681531047810609</v>
      </c>
      <c r="H72" s="25">
        <f t="shared" si="58"/>
        <v>529.1502622129182</v>
      </c>
      <c r="I72" s="26">
        <f t="shared" si="59"/>
        <v>0.944911182523068</v>
      </c>
      <c r="J72" s="43">
        <f t="shared" si="60"/>
        <v>560</v>
      </c>
      <c r="K72" s="19">
        <f t="shared" si="61"/>
        <v>748.3314773547883</v>
      </c>
      <c r="L72" s="19">
        <f t="shared" si="62"/>
        <v>1.3363062095621219</v>
      </c>
      <c r="M72" s="21">
        <f t="shared" si="63"/>
        <v>1058.3005244258363</v>
      </c>
      <c r="N72" s="21">
        <f t="shared" si="64"/>
        <v>1.889822365046136</v>
      </c>
      <c r="O72" s="23">
        <f t="shared" si="65"/>
        <v>1296.148139681572</v>
      </c>
      <c r="P72" s="23">
        <f t="shared" si="66"/>
        <v>2.3145502494313788</v>
      </c>
      <c r="Q72" s="25">
        <f t="shared" si="67"/>
        <v>1673.320053068151</v>
      </c>
      <c r="R72" s="25">
        <f t="shared" si="68"/>
        <v>2.988071523335984</v>
      </c>
      <c r="S72" s="43">
        <f t="shared" si="69"/>
        <v>560</v>
      </c>
      <c r="T72" s="30"/>
      <c r="U72" s="30"/>
      <c r="V72" s="30"/>
      <c r="W72" s="30"/>
      <c r="X72" s="30"/>
      <c r="Y72" s="30"/>
      <c r="Z72" s="30"/>
      <c r="AA72" s="30"/>
    </row>
    <row r="73" spans="1:27" s="44" customFormat="1" ht="12.75">
      <c r="A73" s="43">
        <f t="shared" si="51"/>
        <v>620</v>
      </c>
      <c r="B73" s="19">
        <f t="shared" si="52"/>
        <v>248.99799195977465</v>
      </c>
      <c r="C73" s="20">
        <f t="shared" si="53"/>
        <v>0.4016096644512494</v>
      </c>
      <c r="D73" s="21">
        <f t="shared" si="54"/>
        <v>278.3882181415011</v>
      </c>
      <c r="E73" s="22">
        <f t="shared" si="55"/>
        <v>0.44901325506693723</v>
      </c>
      <c r="F73" s="23">
        <f t="shared" si="56"/>
        <v>393.70039370059055</v>
      </c>
      <c r="G73" s="24">
        <f t="shared" si="57"/>
        <v>0.6350006350009525</v>
      </c>
      <c r="H73" s="25">
        <f t="shared" si="58"/>
        <v>556.7764362830022</v>
      </c>
      <c r="I73" s="26">
        <f t="shared" si="59"/>
        <v>0.8980265101338745</v>
      </c>
      <c r="J73" s="43">
        <f t="shared" si="60"/>
        <v>620</v>
      </c>
      <c r="K73" s="19">
        <f t="shared" si="61"/>
        <v>787.4007874011811</v>
      </c>
      <c r="L73" s="19">
        <f t="shared" si="62"/>
        <v>1.270001270001905</v>
      </c>
      <c r="M73" s="21">
        <f t="shared" si="63"/>
        <v>1113.5528725660045</v>
      </c>
      <c r="N73" s="21">
        <f t="shared" si="64"/>
        <v>1.796053020267749</v>
      </c>
      <c r="O73" s="23">
        <f t="shared" si="65"/>
        <v>1363.8181696985855</v>
      </c>
      <c r="P73" s="23">
        <f t="shared" si="66"/>
        <v>2.1997067253202993</v>
      </c>
      <c r="Q73" s="25">
        <f t="shared" si="67"/>
        <v>1760.6816861659008</v>
      </c>
      <c r="R73" s="25">
        <f t="shared" si="68"/>
        <v>2.839809171235324</v>
      </c>
      <c r="S73" s="43">
        <f t="shared" si="69"/>
        <v>620</v>
      </c>
      <c r="T73" s="30"/>
      <c r="U73" s="30"/>
      <c r="V73" s="30"/>
      <c r="W73" s="30"/>
      <c r="X73" s="30"/>
      <c r="Y73" s="30"/>
      <c r="Z73" s="30"/>
      <c r="AA73" s="30"/>
    </row>
    <row r="74" spans="1:27" s="44" customFormat="1" ht="12.75">
      <c r="A74" s="43">
        <f t="shared" si="51"/>
        <v>680</v>
      </c>
      <c r="B74" s="19">
        <f t="shared" si="52"/>
        <v>260.76809620810593</v>
      </c>
      <c r="C74" s="20">
        <f t="shared" si="53"/>
        <v>0.3834824944236852</v>
      </c>
      <c r="D74" s="21">
        <f t="shared" si="54"/>
        <v>291.547594742265</v>
      </c>
      <c r="E74" s="22">
        <f t="shared" si="55"/>
        <v>0.4287464628562721</v>
      </c>
      <c r="F74" s="23">
        <f t="shared" si="56"/>
        <v>412.31056256176606</v>
      </c>
      <c r="G74" s="24">
        <f t="shared" si="57"/>
        <v>0.6063390625908324</v>
      </c>
      <c r="H74" s="25">
        <f t="shared" si="58"/>
        <v>583.09518948453</v>
      </c>
      <c r="I74" s="26">
        <f t="shared" si="59"/>
        <v>0.8574929257125442</v>
      </c>
      <c r="J74" s="43">
        <f t="shared" si="60"/>
        <v>680</v>
      </c>
      <c r="K74" s="19">
        <f t="shared" si="61"/>
        <v>824.6211251235321</v>
      </c>
      <c r="L74" s="19">
        <f t="shared" si="62"/>
        <v>1.2126781251816647</v>
      </c>
      <c r="M74" s="21">
        <f t="shared" si="63"/>
        <v>1166.19037896906</v>
      </c>
      <c r="N74" s="21">
        <f t="shared" si="64"/>
        <v>1.7149858514250884</v>
      </c>
      <c r="O74" s="23">
        <f t="shared" si="65"/>
        <v>1428.28568570857</v>
      </c>
      <c r="P74" s="23">
        <f t="shared" si="66"/>
        <v>2.100420126042015</v>
      </c>
      <c r="Q74" s="25">
        <f t="shared" si="67"/>
        <v>1843.9088914585775</v>
      </c>
      <c r="R74" s="25">
        <f t="shared" si="68"/>
        <v>2.711630722733202</v>
      </c>
      <c r="S74" s="43">
        <f t="shared" si="69"/>
        <v>680</v>
      </c>
      <c r="T74" s="30"/>
      <c r="U74" s="30"/>
      <c r="V74" s="30"/>
      <c r="W74" s="30"/>
      <c r="X74" s="30"/>
      <c r="Y74" s="30"/>
      <c r="Z74" s="30"/>
      <c r="AA74" s="30"/>
    </row>
    <row r="75" spans="1:27" s="44" customFormat="1" ht="12.75">
      <c r="A75" s="43">
        <f t="shared" si="51"/>
        <v>750</v>
      </c>
      <c r="B75" s="19">
        <f t="shared" si="52"/>
        <v>273.8612787525831</v>
      </c>
      <c r="C75" s="20">
        <f t="shared" si="53"/>
        <v>0.3651483716701107</v>
      </c>
      <c r="D75" s="21">
        <f t="shared" si="54"/>
        <v>306.18621784789724</v>
      </c>
      <c r="E75" s="22">
        <f t="shared" si="55"/>
        <v>0.408248290463863</v>
      </c>
      <c r="F75" s="23">
        <f t="shared" si="56"/>
        <v>433.0127018922193</v>
      </c>
      <c r="G75" s="24">
        <f t="shared" si="57"/>
        <v>0.5773502691896257</v>
      </c>
      <c r="H75" s="25">
        <f t="shared" si="58"/>
        <v>612.3724356957945</v>
      </c>
      <c r="I75" s="26">
        <f t="shared" si="59"/>
        <v>0.816496580927726</v>
      </c>
      <c r="J75" s="43">
        <f t="shared" si="60"/>
        <v>750</v>
      </c>
      <c r="K75" s="19">
        <f t="shared" si="61"/>
        <v>866.0254037844386</v>
      </c>
      <c r="L75" s="19">
        <f t="shared" si="62"/>
        <v>1.1547005383792515</v>
      </c>
      <c r="M75" s="21">
        <f t="shared" si="63"/>
        <v>1224.744871391589</v>
      </c>
      <c r="N75" s="21">
        <f t="shared" si="64"/>
        <v>1.632993161855452</v>
      </c>
      <c r="O75" s="23">
        <f t="shared" si="65"/>
        <v>1500</v>
      </c>
      <c r="P75" s="23">
        <f t="shared" si="66"/>
        <v>2</v>
      </c>
      <c r="Q75" s="25">
        <f t="shared" si="67"/>
        <v>1936.4916731037085</v>
      </c>
      <c r="R75" s="25">
        <f t="shared" si="68"/>
        <v>2.581988897471611</v>
      </c>
      <c r="S75" s="43">
        <f t="shared" si="69"/>
        <v>750</v>
      </c>
      <c r="T75" s="30"/>
      <c r="U75" s="30"/>
      <c r="V75" s="30"/>
      <c r="W75" s="30"/>
      <c r="X75" s="30"/>
      <c r="Y75" s="30"/>
      <c r="Z75" s="30"/>
      <c r="AA75" s="30"/>
    </row>
    <row r="76" spans="1:27" s="44" customFormat="1" ht="12.75">
      <c r="A76" s="43">
        <f t="shared" si="51"/>
        <v>819.9999999999999</v>
      </c>
      <c r="B76" s="19">
        <f t="shared" si="52"/>
        <v>286.35642126552705</v>
      </c>
      <c r="C76" s="20">
        <f t="shared" si="53"/>
        <v>0.34921514788478913</v>
      </c>
      <c r="D76" s="21">
        <f t="shared" si="54"/>
        <v>320.1562118716424</v>
      </c>
      <c r="E76" s="22">
        <f t="shared" si="55"/>
        <v>0.3904344047215152</v>
      </c>
      <c r="F76" s="23">
        <f t="shared" si="56"/>
        <v>452.7692569068708</v>
      </c>
      <c r="G76" s="24">
        <f t="shared" si="57"/>
        <v>0.5521576303742327</v>
      </c>
      <c r="H76" s="25">
        <f t="shared" si="58"/>
        <v>640.3124237432849</v>
      </c>
      <c r="I76" s="26">
        <f t="shared" si="59"/>
        <v>0.7808688094430304</v>
      </c>
      <c r="J76" s="43">
        <f t="shared" si="60"/>
        <v>819.9999999999999</v>
      </c>
      <c r="K76" s="19">
        <f t="shared" si="61"/>
        <v>905.5385138137416</v>
      </c>
      <c r="L76" s="19">
        <f t="shared" si="62"/>
        <v>1.1043152607484654</v>
      </c>
      <c r="M76" s="21">
        <f t="shared" si="63"/>
        <v>1280.6248474865697</v>
      </c>
      <c r="N76" s="21">
        <f t="shared" si="64"/>
        <v>1.5617376188860608</v>
      </c>
      <c r="O76" s="23">
        <f t="shared" si="65"/>
        <v>1568.438714135812</v>
      </c>
      <c r="P76" s="23">
        <f t="shared" si="66"/>
        <v>1.912730139190015</v>
      </c>
      <c r="Q76" s="25">
        <f t="shared" si="67"/>
        <v>2024.8456731316585</v>
      </c>
      <c r="R76" s="25">
        <f t="shared" si="68"/>
        <v>2.469323991623974</v>
      </c>
      <c r="S76" s="43">
        <f t="shared" si="69"/>
        <v>819.9999999999999</v>
      </c>
      <c r="T76" s="30"/>
      <c r="U76" s="30"/>
      <c r="V76" s="30"/>
      <c r="W76" s="30"/>
      <c r="X76" s="30"/>
      <c r="Y76" s="30"/>
      <c r="Z76" s="30"/>
      <c r="AA76" s="30"/>
    </row>
    <row r="77" spans="1:27" s="44" customFormat="1" ht="12.75">
      <c r="A77" s="43">
        <f t="shared" si="51"/>
        <v>910</v>
      </c>
      <c r="B77" s="19">
        <f t="shared" si="52"/>
        <v>301.66206257996714</v>
      </c>
      <c r="C77" s="20">
        <f t="shared" si="53"/>
        <v>0.33149677206589795</v>
      </c>
      <c r="D77" s="21">
        <f t="shared" si="54"/>
        <v>337.26843908080104</v>
      </c>
      <c r="E77" s="22">
        <f t="shared" si="55"/>
        <v>0.3706246583305506</v>
      </c>
      <c r="F77" s="23">
        <f t="shared" si="56"/>
        <v>476.9696007084728</v>
      </c>
      <c r="G77" s="24">
        <f t="shared" si="57"/>
        <v>0.5241424183609592</v>
      </c>
      <c r="H77" s="25">
        <f t="shared" si="58"/>
        <v>674.5368781616021</v>
      </c>
      <c r="I77" s="26">
        <f t="shared" si="59"/>
        <v>0.7412493166611012</v>
      </c>
      <c r="J77" s="43">
        <f t="shared" si="60"/>
        <v>910</v>
      </c>
      <c r="K77" s="19">
        <f t="shared" si="61"/>
        <v>953.9392014169456</v>
      </c>
      <c r="L77" s="19">
        <f t="shared" si="62"/>
        <v>1.0482848367219184</v>
      </c>
      <c r="M77" s="21">
        <f t="shared" si="63"/>
        <v>1349.0737563232042</v>
      </c>
      <c r="N77" s="21">
        <f t="shared" si="64"/>
        <v>1.4824986333222023</v>
      </c>
      <c r="O77" s="23">
        <f t="shared" si="65"/>
        <v>1652.2711641858307</v>
      </c>
      <c r="P77" s="23">
        <f t="shared" si="66"/>
        <v>1.8156825980064073</v>
      </c>
      <c r="Q77" s="25">
        <f t="shared" si="67"/>
        <v>2133.0729007701543</v>
      </c>
      <c r="R77" s="25">
        <f t="shared" si="68"/>
        <v>2.344036154692477</v>
      </c>
      <c r="S77" s="43">
        <f t="shared" si="69"/>
        <v>910</v>
      </c>
      <c r="T77" s="30"/>
      <c r="U77" s="30"/>
      <c r="V77" s="30"/>
      <c r="W77" s="30"/>
      <c r="X77" s="30"/>
      <c r="Y77" s="30"/>
      <c r="Z77" s="30"/>
      <c r="AA77" s="30"/>
    </row>
    <row r="78" spans="1:27" s="46" customFormat="1" ht="12.75">
      <c r="A78" s="41"/>
      <c r="B78" s="30"/>
      <c r="C78" s="31"/>
      <c r="D78" s="30"/>
      <c r="E78" s="31"/>
      <c r="F78" s="30"/>
      <c r="G78" s="31"/>
      <c r="H78" s="30"/>
      <c r="I78" s="31"/>
      <c r="J78" s="41"/>
      <c r="K78" s="45"/>
      <c r="L78" s="45"/>
      <c r="M78" s="45"/>
      <c r="N78" s="45"/>
      <c r="O78" s="45"/>
      <c r="P78" s="45"/>
      <c r="Q78" s="45"/>
      <c r="R78" s="45"/>
      <c r="S78" s="41"/>
      <c r="T78" s="45"/>
      <c r="U78" s="45"/>
      <c r="V78" s="45"/>
      <c r="W78" s="45"/>
      <c r="X78" s="45"/>
      <c r="Y78" s="45"/>
      <c r="Z78" s="45"/>
      <c r="AA78" s="45"/>
    </row>
    <row r="79" spans="1:19" ht="12.75">
      <c r="A79" s="47"/>
      <c r="J79" s="47"/>
      <c r="S79" s="47"/>
    </row>
    <row r="80" spans="1:19" ht="12.75">
      <c r="A80" s="48"/>
      <c r="J80" s="48"/>
      <c r="S80" s="48"/>
    </row>
    <row r="81" spans="1:19" ht="12.75">
      <c r="A81" s="48"/>
      <c r="J81" s="48"/>
      <c r="S81" s="48"/>
    </row>
    <row r="82" spans="1:19" ht="12.75">
      <c r="A82" s="48"/>
      <c r="J82" s="48"/>
      <c r="S82" s="48"/>
    </row>
    <row r="83" spans="1:19" ht="12.75">
      <c r="A83" s="48"/>
      <c r="J83" s="48"/>
      <c r="S83" s="48"/>
    </row>
    <row r="84" spans="1:19" ht="12.75">
      <c r="A84" s="48"/>
      <c r="J84" s="48"/>
      <c r="S84" s="48"/>
    </row>
    <row r="85" spans="1:19" ht="12.75">
      <c r="A85" s="48"/>
      <c r="J85" s="48"/>
      <c r="S85" s="48"/>
    </row>
    <row r="86" spans="1:19" ht="12.75">
      <c r="A86" s="48"/>
      <c r="J86" s="48"/>
      <c r="S86" s="48"/>
    </row>
    <row r="87" spans="1:19" ht="12.75">
      <c r="A87" s="48"/>
      <c r="J87" s="48"/>
      <c r="S87" s="48"/>
    </row>
    <row r="88" spans="1:19" ht="12.75">
      <c r="A88" s="48"/>
      <c r="J88" s="48"/>
      <c r="S88" s="48"/>
    </row>
    <row r="89" spans="1:19" ht="12.75">
      <c r="A89" s="48"/>
      <c r="J89" s="48"/>
      <c r="S89" s="48"/>
    </row>
    <row r="90" spans="1:19" ht="12.75">
      <c r="A90" s="48"/>
      <c r="J90" s="48"/>
      <c r="S90" s="48"/>
    </row>
    <row r="91" spans="1:19" ht="12.75">
      <c r="A91" s="48"/>
      <c r="J91" s="48"/>
      <c r="S91" s="48"/>
    </row>
    <row r="92" spans="1:19" ht="12.75">
      <c r="A92" s="49"/>
      <c r="J92" s="49"/>
      <c r="S92" s="49"/>
    </row>
    <row r="93" spans="1:19" ht="12.75">
      <c r="A93" s="49"/>
      <c r="J93" s="49"/>
      <c r="S93" s="49"/>
    </row>
    <row r="94" spans="1:19" ht="12.75">
      <c r="A94" s="49"/>
      <c r="J94" s="49"/>
      <c r="S94" s="49"/>
    </row>
    <row r="95" spans="1:19" ht="12.75">
      <c r="A95" s="49"/>
      <c r="J95" s="49"/>
      <c r="S95" s="49"/>
    </row>
    <row r="96" spans="1:19" ht="12.75">
      <c r="A96" s="49"/>
      <c r="J96" s="49"/>
      <c r="S96" s="49"/>
    </row>
    <row r="97" spans="1:19" ht="12.75">
      <c r="A97" s="49"/>
      <c r="J97" s="49"/>
      <c r="S97" s="49"/>
    </row>
    <row r="98" spans="1:19" ht="12.75">
      <c r="A98" s="49"/>
      <c r="J98" s="49"/>
      <c r="S98" s="49"/>
    </row>
    <row r="99" spans="1:19" ht="12.75">
      <c r="A99" s="49"/>
      <c r="J99" s="49"/>
      <c r="S99" s="49"/>
    </row>
    <row r="100" spans="1:19" ht="12.75">
      <c r="A100" s="49"/>
      <c r="J100" s="49"/>
      <c r="S100" s="49"/>
    </row>
    <row r="101" spans="1:19" ht="12.75">
      <c r="A101" s="49"/>
      <c r="J101" s="49"/>
      <c r="S101" s="49"/>
    </row>
    <row r="102" spans="1:19" ht="12.75">
      <c r="A102" s="49"/>
      <c r="J102" s="49"/>
      <c r="S102" s="49"/>
    </row>
    <row r="103" spans="1:19" ht="12.75">
      <c r="A103" s="49"/>
      <c r="J103" s="49"/>
      <c r="S103" s="49"/>
    </row>
    <row r="104" spans="1:19" ht="12.75">
      <c r="A104" s="49"/>
      <c r="J104" s="49"/>
      <c r="S104" s="49"/>
    </row>
    <row r="105" spans="1:19" ht="12.75">
      <c r="A105" s="49"/>
      <c r="J105" s="49"/>
      <c r="S105" s="49"/>
    </row>
    <row r="106" spans="1:19" ht="12.75">
      <c r="A106" s="49"/>
      <c r="J106" s="49"/>
      <c r="S106" s="49"/>
    </row>
    <row r="107" spans="1:19" ht="12.75">
      <c r="A107" s="49"/>
      <c r="J107" s="49"/>
      <c r="S107" s="49"/>
    </row>
    <row r="108" spans="1:19" ht="12.75">
      <c r="A108" s="49"/>
      <c r="J108" s="49"/>
      <c r="S108" s="49"/>
    </row>
    <row r="109" spans="1:19" ht="12.75">
      <c r="A109" s="49"/>
      <c r="J109" s="49"/>
      <c r="S109" s="49"/>
    </row>
    <row r="110" spans="1:19" ht="12.75">
      <c r="A110" s="49"/>
      <c r="J110" s="49"/>
      <c r="S110" s="49"/>
    </row>
    <row r="111" spans="1:19" ht="12.75">
      <c r="A111" s="49"/>
      <c r="J111" s="49"/>
      <c r="S111" s="49"/>
    </row>
    <row r="112" spans="1:19" ht="12.75">
      <c r="A112" s="49"/>
      <c r="J112" s="49"/>
      <c r="S112" s="49"/>
    </row>
    <row r="113" spans="1:19" ht="12.75">
      <c r="A113" s="49"/>
      <c r="J113" s="49"/>
      <c r="S113" s="49"/>
    </row>
    <row r="114" spans="1:19" ht="12.75">
      <c r="A114" s="49"/>
      <c r="J114" s="49"/>
      <c r="S114" s="49"/>
    </row>
    <row r="115" spans="1:19" ht="12.75">
      <c r="A115" s="49"/>
      <c r="J115" s="49"/>
      <c r="S115" s="49"/>
    </row>
    <row r="116" spans="1:19" ht="12.75">
      <c r="A116" s="49"/>
      <c r="J116" s="49"/>
      <c r="S116" s="49"/>
    </row>
    <row r="117" spans="1:19" ht="12.75">
      <c r="A117" s="49"/>
      <c r="J117" s="49"/>
      <c r="S117" s="49"/>
    </row>
    <row r="118" spans="1:19" ht="12.75">
      <c r="A118" s="49"/>
      <c r="J118" s="49"/>
      <c r="S118" s="49"/>
    </row>
    <row r="119" spans="1:19" ht="12.75">
      <c r="A119" s="49"/>
      <c r="J119" s="49"/>
      <c r="S119" s="49"/>
    </row>
    <row r="120" spans="1:19" ht="12.75">
      <c r="A120" s="49"/>
      <c r="J120" s="49"/>
      <c r="S120" s="49"/>
    </row>
    <row r="121" spans="1:19" ht="12.75">
      <c r="A121" s="49"/>
      <c r="J121" s="49"/>
      <c r="S121" s="49"/>
    </row>
    <row r="122" spans="1:19" ht="12.75">
      <c r="A122" s="49"/>
      <c r="J122" s="49"/>
      <c r="S122" s="49"/>
    </row>
  </sheetData>
  <mergeCells count="12">
    <mergeCell ref="T2:U2"/>
    <mergeCell ref="V2:W2"/>
    <mergeCell ref="X2:Y2"/>
    <mergeCell ref="Z2:AA2"/>
    <mergeCell ref="K2:L2"/>
    <mergeCell ref="M2:N2"/>
    <mergeCell ref="O2:P2"/>
    <mergeCell ref="Q2:R2"/>
    <mergeCell ref="B2:C2"/>
    <mergeCell ref="D2:E2"/>
    <mergeCell ref="F2:G2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V98"/>
  <sheetViews>
    <sheetView tabSelected="1" workbookViewId="0" topLeftCell="A1">
      <selection activeCell="L60" sqref="L60"/>
    </sheetView>
  </sheetViews>
  <sheetFormatPr defaultColWidth="11.421875" defaultRowHeight="12.75"/>
  <cols>
    <col min="1" max="1" width="11.7109375" style="0" customWidth="1"/>
    <col min="2" max="9" width="11.7109375" style="50" customWidth="1"/>
    <col min="10" max="10" width="11.7109375" style="0" customWidth="1"/>
    <col min="11" max="18" width="11.7109375" style="50" customWidth="1"/>
    <col min="19" max="16384" width="11.7109375" style="0" customWidth="1"/>
  </cols>
  <sheetData>
    <row r="2" spans="1:256" s="2" customFormat="1" ht="12.75">
      <c r="A2" s="6"/>
      <c r="B2" s="60" t="s">
        <v>0</v>
      </c>
      <c r="C2" s="60"/>
      <c r="D2" s="61" t="s">
        <v>1</v>
      </c>
      <c r="E2" s="61"/>
      <c r="F2" s="62" t="s">
        <v>2</v>
      </c>
      <c r="G2" s="62"/>
      <c r="H2" s="63" t="s">
        <v>3</v>
      </c>
      <c r="I2" s="63"/>
      <c r="J2" s="6"/>
      <c r="K2" s="60" t="s">
        <v>4</v>
      </c>
      <c r="L2" s="60"/>
      <c r="M2" s="61" t="s">
        <v>5</v>
      </c>
      <c r="N2" s="61"/>
      <c r="O2" s="62" t="s">
        <v>6</v>
      </c>
      <c r="P2" s="62"/>
      <c r="Q2" s="63" t="s">
        <v>7</v>
      </c>
      <c r="R2" s="63"/>
      <c r="IN2"/>
      <c r="IO2"/>
      <c r="IP2"/>
      <c r="IQ2"/>
      <c r="IR2"/>
      <c r="IS2"/>
      <c r="IT2"/>
      <c r="IU2"/>
      <c r="IV2"/>
    </row>
    <row r="3" spans="1:256" s="10" customFormat="1" ht="12.75">
      <c r="A3" s="6" t="s">
        <v>17</v>
      </c>
      <c r="B3" s="8" t="s">
        <v>13</v>
      </c>
      <c r="C3" s="8" t="s">
        <v>18</v>
      </c>
      <c r="D3" s="8" t="s">
        <v>13</v>
      </c>
      <c r="E3" s="8" t="s">
        <v>18</v>
      </c>
      <c r="F3" s="8" t="s">
        <v>13</v>
      </c>
      <c r="G3" s="8" t="s">
        <v>18</v>
      </c>
      <c r="H3" s="8" t="s">
        <v>13</v>
      </c>
      <c r="I3" s="8" t="s">
        <v>18</v>
      </c>
      <c r="J3" s="6" t="s">
        <v>17</v>
      </c>
      <c r="K3" s="8" t="s">
        <v>13</v>
      </c>
      <c r="L3" s="8" t="s">
        <v>18</v>
      </c>
      <c r="M3" s="8" t="s">
        <v>13</v>
      </c>
      <c r="N3" s="8" t="s">
        <v>18</v>
      </c>
      <c r="O3" s="8" t="s">
        <v>13</v>
      </c>
      <c r="P3" s="8" t="s">
        <v>18</v>
      </c>
      <c r="Q3" s="8" t="s">
        <v>13</v>
      </c>
      <c r="R3" s="8" t="s">
        <v>18</v>
      </c>
      <c r="IN3"/>
      <c r="IO3"/>
      <c r="IP3"/>
      <c r="IQ3"/>
      <c r="IR3"/>
      <c r="IS3"/>
      <c r="IT3"/>
      <c r="IU3"/>
      <c r="IV3"/>
    </row>
    <row r="4" spans="1:256" s="4" customFormat="1" ht="12.75">
      <c r="A4" s="33">
        <v>1</v>
      </c>
      <c r="B4" s="12">
        <f aca="true" t="shared" si="0" ref="B4:B27">SQRT(A4*100000)</f>
        <v>316.22776601683796</v>
      </c>
      <c r="C4" s="12">
        <f aca="true" t="shared" si="1" ref="C4:C27">SQRT(100/A4*1000)</f>
        <v>316.22776601683796</v>
      </c>
      <c r="D4" s="14">
        <f aca="true" t="shared" si="2" ref="D4:D27">SQRT(A4*125000)</f>
        <v>353.5533905932738</v>
      </c>
      <c r="E4" s="14">
        <f aca="true" t="shared" si="3" ref="E4:E27">SQRT(125/A4*1000)</f>
        <v>353.5533905932738</v>
      </c>
      <c r="F4" s="16">
        <f aca="true" t="shared" si="4" ref="F4:F27">SQRT(A4*250000)</f>
        <v>500</v>
      </c>
      <c r="G4" s="16">
        <f aca="true" t="shared" si="5" ref="G4:G27">SQRT(250/A4*1000)</f>
        <v>500</v>
      </c>
      <c r="H4" s="18">
        <f aca="true" t="shared" si="6" ref="H4:H27">SQRT(A4*500000)</f>
        <v>707.1067811865476</v>
      </c>
      <c r="I4" s="18">
        <f aca="true" t="shared" si="7" ref="I4:I27">SQRT(500/A4*1000)</f>
        <v>707.1067811865476</v>
      </c>
      <c r="J4" s="33">
        <v>1</v>
      </c>
      <c r="K4" s="12">
        <f aca="true" t="shared" si="8" ref="K4:K27">SQRT(A4*1000000)</f>
        <v>1000</v>
      </c>
      <c r="L4" s="12">
        <f aca="true" t="shared" si="9" ref="L4:L27">SQRT(1000/A4*1000)</f>
        <v>1000</v>
      </c>
      <c r="M4" s="14">
        <f aca="true" t="shared" si="10" ref="M4:M27">SQRT(A4*2000000)</f>
        <v>1414.213562373095</v>
      </c>
      <c r="N4" s="14">
        <f aca="true" t="shared" si="11" ref="N4:N27">SQRT(2000/A4*1000)</f>
        <v>1414.213562373095</v>
      </c>
      <c r="O4" s="16">
        <f aca="true" t="shared" si="12" ref="O4:O27">SQRT(A4*3000000)</f>
        <v>1732.0508075688772</v>
      </c>
      <c r="P4" s="16">
        <f aca="true" t="shared" si="13" ref="P4:P27">SQRT(3000/A4*1000)</f>
        <v>1732.0508075688772</v>
      </c>
      <c r="Q4" s="18">
        <f aca="true" t="shared" si="14" ref="Q4:Q27">SQRT(A4*5000000)</f>
        <v>2236.06797749979</v>
      </c>
      <c r="R4" s="18">
        <f aca="true" t="shared" si="15" ref="R4:R27">SQRT(5000/A4*1000)</f>
        <v>2236.06797749979</v>
      </c>
      <c r="IN4"/>
      <c r="IO4"/>
      <c r="IP4"/>
      <c r="IQ4"/>
      <c r="IR4"/>
      <c r="IS4"/>
      <c r="IT4"/>
      <c r="IU4"/>
      <c r="IV4"/>
    </row>
    <row r="5" spans="1:256" s="4" customFormat="1" ht="12.75">
      <c r="A5" s="33">
        <v>1.1</v>
      </c>
      <c r="B5" s="12">
        <f t="shared" si="0"/>
        <v>331.66247903554</v>
      </c>
      <c r="C5" s="12">
        <f t="shared" si="1"/>
        <v>301.5113445777636</v>
      </c>
      <c r="D5" s="14">
        <f t="shared" si="2"/>
        <v>370.80992435478316</v>
      </c>
      <c r="E5" s="14">
        <f t="shared" si="3"/>
        <v>337.09993123162104</v>
      </c>
      <c r="F5" s="16">
        <f t="shared" si="4"/>
        <v>524.4044240850758</v>
      </c>
      <c r="G5" s="16">
        <f t="shared" si="5"/>
        <v>476.73129462279616</v>
      </c>
      <c r="H5" s="18">
        <f t="shared" si="6"/>
        <v>741.6198487095663</v>
      </c>
      <c r="I5" s="18">
        <f t="shared" si="7"/>
        <v>674.1998624632421</v>
      </c>
      <c r="J5" s="33">
        <v>1.1</v>
      </c>
      <c r="K5" s="12">
        <f t="shared" si="8"/>
        <v>1048.8088481701516</v>
      </c>
      <c r="L5" s="12">
        <f t="shared" si="9"/>
        <v>953.4625892455923</v>
      </c>
      <c r="M5" s="14">
        <f t="shared" si="10"/>
        <v>1483.2396974191327</v>
      </c>
      <c r="N5" s="14">
        <f t="shared" si="11"/>
        <v>1348.3997249264842</v>
      </c>
      <c r="O5" s="16">
        <f t="shared" si="12"/>
        <v>1816.5902124584952</v>
      </c>
      <c r="P5" s="16">
        <f t="shared" si="13"/>
        <v>1651.445647689541</v>
      </c>
      <c r="Q5" s="18">
        <f t="shared" si="14"/>
        <v>2345.207879911715</v>
      </c>
      <c r="R5" s="18">
        <f t="shared" si="15"/>
        <v>2132.0071635561044</v>
      </c>
      <c r="IN5"/>
      <c r="IO5"/>
      <c r="IP5"/>
      <c r="IQ5"/>
      <c r="IR5"/>
      <c r="IS5"/>
      <c r="IT5"/>
      <c r="IU5"/>
      <c r="IV5"/>
    </row>
    <row r="6" spans="1:256" s="4" customFormat="1" ht="12.75">
      <c r="A6" s="33">
        <v>1.2</v>
      </c>
      <c r="B6" s="12">
        <f t="shared" si="0"/>
        <v>346.41016151377545</v>
      </c>
      <c r="C6" s="12">
        <f t="shared" si="1"/>
        <v>288.6751345948129</v>
      </c>
      <c r="D6" s="14">
        <f t="shared" si="2"/>
        <v>387.2983346207417</v>
      </c>
      <c r="E6" s="14">
        <f t="shared" si="3"/>
        <v>322.7486121839514</v>
      </c>
      <c r="F6" s="16">
        <f t="shared" si="4"/>
        <v>547.7225575051662</v>
      </c>
      <c r="G6" s="16">
        <f t="shared" si="5"/>
        <v>456.4354645876384</v>
      </c>
      <c r="H6" s="18">
        <f t="shared" si="6"/>
        <v>774.5966692414834</v>
      </c>
      <c r="I6" s="18">
        <f t="shared" si="7"/>
        <v>645.4972243679028</v>
      </c>
      <c r="J6" s="33">
        <v>1.2</v>
      </c>
      <c r="K6" s="12">
        <f t="shared" si="8"/>
        <v>1095.4451150103323</v>
      </c>
      <c r="L6" s="12">
        <f t="shared" si="9"/>
        <v>912.8709291752768</v>
      </c>
      <c r="M6" s="14">
        <f t="shared" si="10"/>
        <v>1549.1933384829667</v>
      </c>
      <c r="N6" s="14">
        <f t="shared" si="11"/>
        <v>1290.9944487358057</v>
      </c>
      <c r="O6" s="16">
        <f t="shared" si="12"/>
        <v>1897.3665961010277</v>
      </c>
      <c r="P6" s="16">
        <f t="shared" si="13"/>
        <v>1581.1388300841897</v>
      </c>
      <c r="Q6" s="18">
        <f t="shared" si="14"/>
        <v>2449.489742783178</v>
      </c>
      <c r="R6" s="18">
        <f t="shared" si="15"/>
        <v>2041.2414523193152</v>
      </c>
      <c r="IN6"/>
      <c r="IO6"/>
      <c r="IP6"/>
      <c r="IQ6"/>
      <c r="IR6"/>
      <c r="IS6"/>
      <c r="IT6"/>
      <c r="IU6"/>
      <c r="IV6"/>
    </row>
    <row r="7" spans="1:256" s="4" customFormat="1" ht="12.75">
      <c r="A7" s="33">
        <v>1.3</v>
      </c>
      <c r="B7" s="12">
        <f t="shared" si="0"/>
        <v>360.5551275463989</v>
      </c>
      <c r="C7" s="12">
        <f t="shared" si="1"/>
        <v>277.35009811261455</v>
      </c>
      <c r="D7" s="14">
        <f t="shared" si="2"/>
        <v>403.11288741492746</v>
      </c>
      <c r="E7" s="14">
        <f t="shared" si="3"/>
        <v>310.0868364730211</v>
      </c>
      <c r="F7" s="16">
        <f t="shared" si="4"/>
        <v>570.087712549569</v>
      </c>
      <c r="G7" s="16">
        <f t="shared" si="5"/>
        <v>438.5290096535146</v>
      </c>
      <c r="H7" s="18">
        <f t="shared" si="6"/>
        <v>806.2257748298549</v>
      </c>
      <c r="I7" s="18">
        <f t="shared" si="7"/>
        <v>620.1736729460422</v>
      </c>
      <c r="J7" s="33">
        <v>1.3</v>
      </c>
      <c r="K7" s="12">
        <f t="shared" si="8"/>
        <v>1140.175425099138</v>
      </c>
      <c r="L7" s="12">
        <f t="shared" si="9"/>
        <v>877.0580193070292</v>
      </c>
      <c r="M7" s="14">
        <f t="shared" si="10"/>
        <v>1612.4515496597098</v>
      </c>
      <c r="N7" s="14">
        <f t="shared" si="11"/>
        <v>1240.3473458920844</v>
      </c>
      <c r="O7" s="16">
        <f t="shared" si="12"/>
        <v>1974.84176581315</v>
      </c>
      <c r="P7" s="16">
        <f t="shared" si="13"/>
        <v>1519.1090506254998</v>
      </c>
      <c r="Q7" s="18">
        <f t="shared" si="14"/>
        <v>2549.5097567963926</v>
      </c>
      <c r="R7" s="18">
        <f t="shared" si="15"/>
        <v>1961.1613513818402</v>
      </c>
      <c r="IN7"/>
      <c r="IO7"/>
      <c r="IP7"/>
      <c r="IQ7"/>
      <c r="IR7"/>
      <c r="IS7"/>
      <c r="IT7"/>
      <c r="IU7"/>
      <c r="IV7"/>
    </row>
    <row r="8" spans="1:256" s="4" customFormat="1" ht="12.75">
      <c r="A8" s="33">
        <v>1.5</v>
      </c>
      <c r="B8" s="12">
        <f t="shared" si="0"/>
        <v>387.2983346207417</v>
      </c>
      <c r="C8" s="12">
        <f t="shared" si="1"/>
        <v>258.19888974716116</v>
      </c>
      <c r="D8" s="14">
        <f t="shared" si="2"/>
        <v>433.0127018922193</v>
      </c>
      <c r="E8" s="14">
        <f t="shared" si="3"/>
        <v>288.67513459481285</v>
      </c>
      <c r="F8" s="16">
        <f t="shared" si="4"/>
        <v>612.3724356957945</v>
      </c>
      <c r="G8" s="16">
        <f t="shared" si="5"/>
        <v>408.248290463863</v>
      </c>
      <c r="H8" s="18">
        <f t="shared" si="6"/>
        <v>866.0254037844386</v>
      </c>
      <c r="I8" s="18">
        <f t="shared" si="7"/>
        <v>577.3502691896257</v>
      </c>
      <c r="J8" s="33">
        <v>1.5</v>
      </c>
      <c r="K8" s="12">
        <f t="shared" si="8"/>
        <v>1224.744871391589</v>
      </c>
      <c r="L8" s="12">
        <f t="shared" si="9"/>
        <v>816.496580927726</v>
      </c>
      <c r="M8" s="14">
        <f t="shared" si="10"/>
        <v>1732.0508075688772</v>
      </c>
      <c r="N8" s="14">
        <f t="shared" si="11"/>
        <v>1154.7005383792514</v>
      </c>
      <c r="O8" s="16">
        <f t="shared" si="12"/>
        <v>2121.3203435596424</v>
      </c>
      <c r="P8" s="16">
        <f t="shared" si="13"/>
        <v>1414.213562373095</v>
      </c>
      <c r="Q8" s="18">
        <f t="shared" si="14"/>
        <v>2738.6127875258308</v>
      </c>
      <c r="R8" s="18">
        <f t="shared" si="15"/>
        <v>1825.7418583505537</v>
      </c>
      <c r="IN8"/>
      <c r="IO8"/>
      <c r="IP8"/>
      <c r="IQ8"/>
      <c r="IR8"/>
      <c r="IS8"/>
      <c r="IT8"/>
      <c r="IU8"/>
      <c r="IV8"/>
    </row>
    <row r="9" spans="1:256" s="4" customFormat="1" ht="12.75">
      <c r="A9" s="33">
        <v>1.6</v>
      </c>
      <c r="B9" s="12">
        <f t="shared" si="0"/>
        <v>400</v>
      </c>
      <c r="C9" s="12">
        <f t="shared" si="1"/>
        <v>250</v>
      </c>
      <c r="D9" s="14">
        <f t="shared" si="2"/>
        <v>447.21359549995793</v>
      </c>
      <c r="E9" s="14">
        <f t="shared" si="3"/>
        <v>279.5084971874737</v>
      </c>
      <c r="F9" s="16">
        <f t="shared" si="4"/>
        <v>632.4555320336759</v>
      </c>
      <c r="G9" s="16">
        <f t="shared" si="5"/>
        <v>395.28470752104744</v>
      </c>
      <c r="H9" s="18">
        <f t="shared" si="6"/>
        <v>894.4271909999159</v>
      </c>
      <c r="I9" s="18">
        <f t="shared" si="7"/>
        <v>559.0169943749474</v>
      </c>
      <c r="J9" s="33">
        <v>1.6</v>
      </c>
      <c r="K9" s="12">
        <f t="shared" si="8"/>
        <v>1264.9110640673518</v>
      </c>
      <c r="L9" s="12">
        <f t="shared" si="9"/>
        <v>790.5694150420949</v>
      </c>
      <c r="M9" s="14">
        <f t="shared" si="10"/>
        <v>1788.8543819998317</v>
      </c>
      <c r="N9" s="14">
        <f t="shared" si="11"/>
        <v>1118.033988749895</v>
      </c>
      <c r="O9" s="16">
        <f t="shared" si="12"/>
        <v>2190.8902300206646</v>
      </c>
      <c r="P9" s="16">
        <f t="shared" si="13"/>
        <v>1369.3063937629154</v>
      </c>
      <c r="Q9" s="18">
        <f t="shared" si="14"/>
        <v>2828.42712474619</v>
      </c>
      <c r="R9" s="18">
        <f t="shared" si="15"/>
        <v>1767.7669529663688</v>
      </c>
      <c r="IN9"/>
      <c r="IO9"/>
      <c r="IP9"/>
      <c r="IQ9"/>
      <c r="IR9"/>
      <c r="IS9"/>
      <c r="IT9"/>
      <c r="IU9"/>
      <c r="IV9"/>
    </row>
    <row r="10" spans="1:256" s="4" customFormat="1" ht="12.75">
      <c r="A10" s="33">
        <v>1.8</v>
      </c>
      <c r="B10" s="12">
        <f t="shared" si="0"/>
        <v>424.26406871192853</v>
      </c>
      <c r="C10" s="12">
        <f t="shared" si="1"/>
        <v>235.70226039551585</v>
      </c>
      <c r="D10" s="14">
        <f t="shared" si="2"/>
        <v>474.3416490252569</v>
      </c>
      <c r="E10" s="14">
        <f t="shared" si="3"/>
        <v>263.5231383473649</v>
      </c>
      <c r="F10" s="16">
        <f t="shared" si="4"/>
        <v>670.820393249937</v>
      </c>
      <c r="G10" s="16">
        <f t="shared" si="5"/>
        <v>372.6779962499649</v>
      </c>
      <c r="H10" s="18">
        <f t="shared" si="6"/>
        <v>948.6832980505138</v>
      </c>
      <c r="I10" s="18">
        <f t="shared" si="7"/>
        <v>527.0462766947298</v>
      </c>
      <c r="J10" s="33">
        <v>1.8</v>
      </c>
      <c r="K10" s="12">
        <f t="shared" si="8"/>
        <v>1341.640786499874</v>
      </c>
      <c r="L10" s="12">
        <f t="shared" si="9"/>
        <v>745.3559924999298</v>
      </c>
      <c r="M10" s="14">
        <f t="shared" si="10"/>
        <v>1897.3665961010277</v>
      </c>
      <c r="N10" s="14">
        <f t="shared" si="11"/>
        <v>1054.0925533894597</v>
      </c>
      <c r="O10" s="16">
        <f t="shared" si="12"/>
        <v>2323.7900077244503</v>
      </c>
      <c r="P10" s="16">
        <f t="shared" si="13"/>
        <v>1290.9944487358055</v>
      </c>
      <c r="Q10" s="18">
        <f t="shared" si="14"/>
        <v>3000</v>
      </c>
      <c r="R10" s="18">
        <f t="shared" si="15"/>
        <v>1666.6666666666667</v>
      </c>
      <c r="IN10"/>
      <c r="IO10"/>
      <c r="IP10"/>
      <c r="IQ10"/>
      <c r="IR10"/>
      <c r="IS10"/>
      <c r="IT10"/>
      <c r="IU10"/>
      <c r="IV10"/>
    </row>
    <row r="11" spans="1:256" s="4" customFormat="1" ht="12.75">
      <c r="A11" s="33">
        <v>2</v>
      </c>
      <c r="B11" s="12">
        <f t="shared" si="0"/>
        <v>447.21359549995793</v>
      </c>
      <c r="C11" s="12">
        <f t="shared" si="1"/>
        <v>223.60679774997897</v>
      </c>
      <c r="D11" s="14">
        <f t="shared" si="2"/>
        <v>500</v>
      </c>
      <c r="E11" s="14">
        <f t="shared" si="3"/>
        <v>250</v>
      </c>
      <c r="F11" s="16">
        <f t="shared" si="4"/>
        <v>707.1067811865476</v>
      </c>
      <c r="G11" s="16">
        <f t="shared" si="5"/>
        <v>353.5533905932738</v>
      </c>
      <c r="H11" s="18">
        <f t="shared" si="6"/>
        <v>1000</v>
      </c>
      <c r="I11" s="18">
        <f t="shared" si="7"/>
        <v>500</v>
      </c>
      <c r="J11" s="33">
        <v>2</v>
      </c>
      <c r="K11" s="12">
        <f t="shared" si="8"/>
        <v>1414.213562373095</v>
      </c>
      <c r="L11" s="12">
        <f t="shared" si="9"/>
        <v>707.1067811865476</v>
      </c>
      <c r="M11" s="14">
        <f t="shared" si="10"/>
        <v>2000</v>
      </c>
      <c r="N11" s="14">
        <f t="shared" si="11"/>
        <v>1000</v>
      </c>
      <c r="O11" s="16">
        <f t="shared" si="12"/>
        <v>2449.489742783178</v>
      </c>
      <c r="P11" s="16">
        <f t="shared" si="13"/>
        <v>1224.744871391589</v>
      </c>
      <c r="Q11" s="18">
        <f t="shared" si="14"/>
        <v>3162.2776601683795</v>
      </c>
      <c r="R11" s="18">
        <f t="shared" si="15"/>
        <v>1581.1388300841897</v>
      </c>
      <c r="IN11"/>
      <c r="IO11"/>
      <c r="IP11"/>
      <c r="IQ11"/>
      <c r="IR11"/>
      <c r="IS11"/>
      <c r="IT11"/>
      <c r="IU11"/>
      <c r="IV11"/>
    </row>
    <row r="12" spans="1:256" s="4" customFormat="1" ht="12.75">
      <c r="A12" s="33">
        <v>2.2</v>
      </c>
      <c r="B12" s="12">
        <f t="shared" si="0"/>
        <v>469.041575982343</v>
      </c>
      <c r="C12" s="12">
        <f t="shared" si="1"/>
        <v>213.20071635561044</v>
      </c>
      <c r="D12" s="14">
        <f t="shared" si="2"/>
        <v>524.4044240850758</v>
      </c>
      <c r="E12" s="14">
        <f t="shared" si="3"/>
        <v>238.36564731139808</v>
      </c>
      <c r="F12" s="16">
        <f t="shared" si="4"/>
        <v>741.6198487095663</v>
      </c>
      <c r="G12" s="16">
        <f t="shared" si="5"/>
        <v>337.09993123162104</v>
      </c>
      <c r="H12" s="18">
        <f t="shared" si="6"/>
        <v>1048.8088481701516</v>
      </c>
      <c r="I12" s="18">
        <f t="shared" si="7"/>
        <v>476.73129462279616</v>
      </c>
      <c r="J12" s="33">
        <v>2.2</v>
      </c>
      <c r="K12" s="12">
        <f t="shared" si="8"/>
        <v>1483.2396974191327</v>
      </c>
      <c r="L12" s="12">
        <f t="shared" si="9"/>
        <v>674.1998624632421</v>
      </c>
      <c r="M12" s="14">
        <f t="shared" si="10"/>
        <v>2097.617696340303</v>
      </c>
      <c r="N12" s="14">
        <f t="shared" si="11"/>
        <v>953.4625892455923</v>
      </c>
      <c r="O12" s="16">
        <f t="shared" si="12"/>
        <v>2569.046515733026</v>
      </c>
      <c r="P12" s="16">
        <f t="shared" si="13"/>
        <v>1167.7484162422845</v>
      </c>
      <c r="Q12" s="18">
        <f t="shared" si="14"/>
        <v>3316.6247903554</v>
      </c>
      <c r="R12" s="18">
        <f t="shared" si="15"/>
        <v>1507.556722888818</v>
      </c>
      <c r="IN12"/>
      <c r="IO12"/>
      <c r="IP12"/>
      <c r="IQ12"/>
      <c r="IR12"/>
      <c r="IS12"/>
      <c r="IT12"/>
      <c r="IU12"/>
      <c r="IV12"/>
    </row>
    <row r="13" spans="1:256" s="4" customFormat="1" ht="12.75">
      <c r="A13" s="33">
        <v>2.4</v>
      </c>
      <c r="B13" s="12">
        <f t="shared" si="0"/>
        <v>489.89794855663564</v>
      </c>
      <c r="C13" s="12">
        <f t="shared" si="1"/>
        <v>204.12414523193152</v>
      </c>
      <c r="D13" s="14">
        <f t="shared" si="2"/>
        <v>547.7225575051662</v>
      </c>
      <c r="E13" s="14">
        <f t="shared" si="3"/>
        <v>228.2177322938192</v>
      </c>
      <c r="F13" s="16">
        <f t="shared" si="4"/>
        <v>774.5966692414834</v>
      </c>
      <c r="G13" s="16">
        <f t="shared" si="5"/>
        <v>322.7486121839514</v>
      </c>
      <c r="H13" s="18">
        <f t="shared" si="6"/>
        <v>1095.4451150103323</v>
      </c>
      <c r="I13" s="18">
        <f t="shared" si="7"/>
        <v>456.4354645876384</v>
      </c>
      <c r="J13" s="33">
        <v>2.4</v>
      </c>
      <c r="K13" s="12">
        <f t="shared" si="8"/>
        <v>1549.1933384829667</v>
      </c>
      <c r="L13" s="12">
        <f t="shared" si="9"/>
        <v>645.4972243679028</v>
      </c>
      <c r="M13" s="14">
        <f t="shared" si="10"/>
        <v>2190.8902300206646</v>
      </c>
      <c r="N13" s="14">
        <f t="shared" si="11"/>
        <v>912.8709291752768</v>
      </c>
      <c r="O13" s="16">
        <f t="shared" si="12"/>
        <v>2683.281572999748</v>
      </c>
      <c r="P13" s="16">
        <f t="shared" si="13"/>
        <v>1118.033988749895</v>
      </c>
      <c r="Q13" s="18">
        <f t="shared" si="14"/>
        <v>3464.1016151377544</v>
      </c>
      <c r="R13" s="18">
        <f t="shared" si="15"/>
        <v>1443.3756729740644</v>
      </c>
      <c r="IN13"/>
      <c r="IO13"/>
      <c r="IP13"/>
      <c r="IQ13"/>
      <c r="IR13"/>
      <c r="IS13"/>
      <c r="IT13"/>
      <c r="IU13"/>
      <c r="IV13"/>
    </row>
    <row r="14" spans="1:256" s="4" customFormat="1" ht="12.75">
      <c r="A14" s="33">
        <v>2.7</v>
      </c>
      <c r="B14" s="12">
        <f t="shared" si="0"/>
        <v>519.6152422706632</v>
      </c>
      <c r="C14" s="12">
        <f t="shared" si="1"/>
        <v>192.45008972987526</v>
      </c>
      <c r="D14" s="14">
        <f t="shared" si="2"/>
        <v>580.9475019311126</v>
      </c>
      <c r="E14" s="14">
        <f t="shared" si="3"/>
        <v>215.1657414559676</v>
      </c>
      <c r="F14" s="16">
        <f t="shared" si="4"/>
        <v>821.5838362577492</v>
      </c>
      <c r="G14" s="16">
        <f t="shared" si="5"/>
        <v>304.29030972509224</v>
      </c>
      <c r="H14" s="18">
        <f t="shared" si="6"/>
        <v>1161.8950038622252</v>
      </c>
      <c r="I14" s="18">
        <f t="shared" si="7"/>
        <v>430.3314829119352</v>
      </c>
      <c r="J14" s="33">
        <v>2.7</v>
      </c>
      <c r="K14" s="12">
        <f t="shared" si="8"/>
        <v>1643.1676725154985</v>
      </c>
      <c r="L14" s="12">
        <f t="shared" si="9"/>
        <v>608.5806194501845</v>
      </c>
      <c r="M14" s="14">
        <f t="shared" si="10"/>
        <v>2323.7900077244503</v>
      </c>
      <c r="N14" s="14">
        <f t="shared" si="11"/>
        <v>860.6629658238704</v>
      </c>
      <c r="O14" s="16">
        <f t="shared" si="12"/>
        <v>2846.0498941515416</v>
      </c>
      <c r="P14" s="16">
        <f t="shared" si="13"/>
        <v>1054.0925533894597</v>
      </c>
      <c r="Q14" s="18">
        <f t="shared" si="14"/>
        <v>3674.234614174767</v>
      </c>
      <c r="R14" s="18">
        <f t="shared" si="15"/>
        <v>1360.8276348795432</v>
      </c>
      <c r="IN14"/>
      <c r="IO14"/>
      <c r="IP14"/>
      <c r="IQ14"/>
      <c r="IR14"/>
      <c r="IS14"/>
      <c r="IT14"/>
      <c r="IU14"/>
      <c r="IV14"/>
    </row>
    <row r="15" spans="1:256" s="4" customFormat="1" ht="12.75">
      <c r="A15" s="33">
        <v>3</v>
      </c>
      <c r="B15" s="12">
        <f t="shared" si="0"/>
        <v>547.7225575051662</v>
      </c>
      <c r="C15" s="12">
        <f t="shared" si="1"/>
        <v>182.57418583505537</v>
      </c>
      <c r="D15" s="14">
        <f t="shared" si="2"/>
        <v>612.3724356957945</v>
      </c>
      <c r="E15" s="14">
        <f t="shared" si="3"/>
        <v>204.1241452319315</v>
      </c>
      <c r="F15" s="16">
        <f t="shared" si="4"/>
        <v>866.0254037844386</v>
      </c>
      <c r="G15" s="16">
        <f t="shared" si="5"/>
        <v>288.67513459481285</v>
      </c>
      <c r="H15" s="18">
        <f t="shared" si="6"/>
        <v>1224.744871391589</v>
      </c>
      <c r="I15" s="18">
        <f t="shared" si="7"/>
        <v>408.248290463863</v>
      </c>
      <c r="J15" s="33">
        <v>3</v>
      </c>
      <c r="K15" s="12">
        <f t="shared" si="8"/>
        <v>1732.0508075688772</v>
      </c>
      <c r="L15" s="12">
        <f t="shared" si="9"/>
        <v>577.3502691896257</v>
      </c>
      <c r="M15" s="14">
        <f t="shared" si="10"/>
        <v>2449.489742783178</v>
      </c>
      <c r="N15" s="14">
        <f t="shared" si="11"/>
        <v>816.496580927726</v>
      </c>
      <c r="O15" s="16">
        <f t="shared" si="12"/>
        <v>3000</v>
      </c>
      <c r="P15" s="16">
        <f t="shared" si="13"/>
        <v>1000</v>
      </c>
      <c r="Q15" s="18">
        <f t="shared" si="14"/>
        <v>3872.983346207417</v>
      </c>
      <c r="R15" s="18">
        <f t="shared" si="15"/>
        <v>1290.9944487358057</v>
      </c>
      <c r="IN15"/>
      <c r="IO15"/>
      <c r="IP15"/>
      <c r="IQ15"/>
      <c r="IR15"/>
      <c r="IS15"/>
      <c r="IT15"/>
      <c r="IU15"/>
      <c r="IV15"/>
    </row>
    <row r="16" spans="1:256" s="4" customFormat="1" ht="12.75">
      <c r="A16" s="33">
        <v>3.3</v>
      </c>
      <c r="B16" s="12">
        <f t="shared" si="0"/>
        <v>574.4562646538029</v>
      </c>
      <c r="C16" s="12">
        <f t="shared" si="1"/>
        <v>174.07765595569785</v>
      </c>
      <c r="D16" s="14">
        <f t="shared" si="2"/>
        <v>642.2616289332565</v>
      </c>
      <c r="E16" s="14">
        <f t="shared" si="3"/>
        <v>194.62473604038075</v>
      </c>
      <c r="F16" s="16">
        <f t="shared" si="4"/>
        <v>908.2951062292475</v>
      </c>
      <c r="G16" s="16">
        <f t="shared" si="5"/>
        <v>275.24094128159015</v>
      </c>
      <c r="H16" s="18">
        <f t="shared" si="6"/>
        <v>1284.523257866513</v>
      </c>
      <c r="I16" s="18">
        <f t="shared" si="7"/>
        <v>389.2494720807615</v>
      </c>
      <c r="J16" s="33">
        <v>3.3</v>
      </c>
      <c r="K16" s="12">
        <f t="shared" si="8"/>
        <v>1816.590212458495</v>
      </c>
      <c r="L16" s="12">
        <f t="shared" si="9"/>
        <v>550.4818825631803</v>
      </c>
      <c r="M16" s="14">
        <f t="shared" si="10"/>
        <v>2569.046515733026</v>
      </c>
      <c r="N16" s="14">
        <f t="shared" si="11"/>
        <v>778.498944161523</v>
      </c>
      <c r="O16" s="16">
        <f t="shared" si="12"/>
        <v>3146.4265445104547</v>
      </c>
      <c r="P16" s="16">
        <f t="shared" si="13"/>
        <v>953.4625892455923</v>
      </c>
      <c r="Q16" s="18">
        <f t="shared" si="14"/>
        <v>4062.01920231798</v>
      </c>
      <c r="R16" s="18">
        <f t="shared" si="15"/>
        <v>1230.9149097933273</v>
      </c>
      <c r="IN16"/>
      <c r="IO16"/>
      <c r="IP16"/>
      <c r="IQ16"/>
      <c r="IR16"/>
      <c r="IS16"/>
      <c r="IT16"/>
      <c r="IU16"/>
      <c r="IV16"/>
    </row>
    <row r="17" spans="1:256" s="4" customFormat="1" ht="12.75">
      <c r="A17" s="33">
        <v>3.6</v>
      </c>
      <c r="B17" s="12">
        <f t="shared" si="0"/>
        <v>600</v>
      </c>
      <c r="C17" s="12">
        <f t="shared" si="1"/>
        <v>166.66666666666666</v>
      </c>
      <c r="D17" s="14">
        <f t="shared" si="2"/>
        <v>670.820393249937</v>
      </c>
      <c r="E17" s="14">
        <f t="shared" si="3"/>
        <v>186.33899812498245</v>
      </c>
      <c r="F17" s="16">
        <f t="shared" si="4"/>
        <v>948.6832980505138</v>
      </c>
      <c r="G17" s="16">
        <f t="shared" si="5"/>
        <v>263.5231383473649</v>
      </c>
      <c r="H17" s="18">
        <f t="shared" si="6"/>
        <v>1341.640786499874</v>
      </c>
      <c r="I17" s="18">
        <f t="shared" si="7"/>
        <v>372.6779962499649</v>
      </c>
      <c r="J17" s="33">
        <v>3.6</v>
      </c>
      <c r="K17" s="12">
        <f t="shared" si="8"/>
        <v>1897.3665961010277</v>
      </c>
      <c r="L17" s="12">
        <f t="shared" si="9"/>
        <v>527.0462766947298</v>
      </c>
      <c r="M17" s="14">
        <f t="shared" si="10"/>
        <v>2683.281572999748</v>
      </c>
      <c r="N17" s="14">
        <f t="shared" si="11"/>
        <v>745.3559924999298</v>
      </c>
      <c r="O17" s="16">
        <f t="shared" si="12"/>
        <v>3286.335345030997</v>
      </c>
      <c r="P17" s="16">
        <f t="shared" si="13"/>
        <v>912.8709291752768</v>
      </c>
      <c r="Q17" s="18">
        <f t="shared" si="14"/>
        <v>4242.640687119285</v>
      </c>
      <c r="R17" s="18">
        <f t="shared" si="15"/>
        <v>1178.5113019775793</v>
      </c>
      <c r="IN17"/>
      <c r="IO17"/>
      <c r="IP17"/>
      <c r="IQ17"/>
      <c r="IR17"/>
      <c r="IS17"/>
      <c r="IT17"/>
      <c r="IU17"/>
      <c r="IV17"/>
    </row>
    <row r="18" spans="1:256" s="4" customFormat="1" ht="12.75">
      <c r="A18" s="33">
        <v>3.9</v>
      </c>
      <c r="B18" s="12">
        <f t="shared" si="0"/>
        <v>624.4997998398399</v>
      </c>
      <c r="C18" s="12">
        <f t="shared" si="1"/>
        <v>160.12815380508712</v>
      </c>
      <c r="D18" s="14">
        <f t="shared" si="2"/>
        <v>698.2120021884471</v>
      </c>
      <c r="E18" s="14">
        <f t="shared" si="3"/>
        <v>179.0287185098582</v>
      </c>
      <c r="F18" s="16">
        <f t="shared" si="4"/>
        <v>987.420882906575</v>
      </c>
      <c r="G18" s="16">
        <f t="shared" si="5"/>
        <v>253.18484177091665</v>
      </c>
      <c r="H18" s="18">
        <f t="shared" si="6"/>
        <v>1396.4240043768941</v>
      </c>
      <c r="I18" s="18">
        <f t="shared" si="7"/>
        <v>358.0574370197164</v>
      </c>
      <c r="J18" s="33">
        <v>3.9</v>
      </c>
      <c r="K18" s="12">
        <f t="shared" si="8"/>
        <v>1974.84176581315</v>
      </c>
      <c r="L18" s="12">
        <f t="shared" si="9"/>
        <v>506.3696835418333</v>
      </c>
      <c r="M18" s="14">
        <f t="shared" si="10"/>
        <v>2792.8480087537882</v>
      </c>
      <c r="N18" s="14">
        <f t="shared" si="11"/>
        <v>716.1148740394328</v>
      </c>
      <c r="O18" s="16">
        <f t="shared" si="12"/>
        <v>3420.526275297414</v>
      </c>
      <c r="P18" s="16">
        <f t="shared" si="13"/>
        <v>877.0580193070292</v>
      </c>
      <c r="Q18" s="18">
        <f t="shared" si="14"/>
        <v>4415.880433163923</v>
      </c>
      <c r="R18" s="18">
        <f t="shared" si="15"/>
        <v>1132.2770341445957</v>
      </c>
      <c r="IN18"/>
      <c r="IO18"/>
      <c r="IP18"/>
      <c r="IQ18"/>
      <c r="IR18"/>
      <c r="IS18"/>
      <c r="IT18"/>
      <c r="IU18"/>
      <c r="IV18"/>
    </row>
    <row r="19" spans="1:256" s="4" customFormat="1" ht="12.75">
      <c r="A19" s="33">
        <v>4.3</v>
      </c>
      <c r="B19" s="12">
        <f t="shared" si="0"/>
        <v>655.7438524302</v>
      </c>
      <c r="C19" s="12">
        <f t="shared" si="1"/>
        <v>152.4985703326047</v>
      </c>
      <c r="D19" s="14">
        <f t="shared" si="2"/>
        <v>733.143914930759</v>
      </c>
      <c r="E19" s="14">
        <f t="shared" si="3"/>
        <v>170.49858486761838</v>
      </c>
      <c r="F19" s="16">
        <f t="shared" si="4"/>
        <v>1036.8220676663861</v>
      </c>
      <c r="G19" s="16">
        <f t="shared" si="5"/>
        <v>241.12141108520606</v>
      </c>
      <c r="H19" s="18">
        <f t="shared" si="6"/>
        <v>1466.287829861518</v>
      </c>
      <c r="I19" s="18">
        <f t="shared" si="7"/>
        <v>340.99716973523675</v>
      </c>
      <c r="J19" s="33">
        <v>4.3</v>
      </c>
      <c r="K19" s="12">
        <f t="shared" si="8"/>
        <v>2073.6441353327723</v>
      </c>
      <c r="L19" s="12">
        <f t="shared" si="9"/>
        <v>482.2428221704121</v>
      </c>
      <c r="M19" s="14">
        <f t="shared" si="10"/>
        <v>2932.575659723036</v>
      </c>
      <c r="N19" s="14">
        <f t="shared" si="11"/>
        <v>681.9943394704735</v>
      </c>
      <c r="O19" s="16">
        <f t="shared" si="12"/>
        <v>3591.656999213594</v>
      </c>
      <c r="P19" s="16">
        <f t="shared" si="13"/>
        <v>835.2690695845569</v>
      </c>
      <c r="Q19" s="18">
        <f t="shared" si="14"/>
        <v>4636.809247747852</v>
      </c>
      <c r="R19" s="18">
        <f t="shared" si="15"/>
        <v>1078.327732034384</v>
      </c>
      <c r="IN19"/>
      <c r="IO19"/>
      <c r="IP19"/>
      <c r="IQ19"/>
      <c r="IR19"/>
      <c r="IS19"/>
      <c r="IT19"/>
      <c r="IU19"/>
      <c r="IV19"/>
    </row>
    <row r="20" spans="1:256" s="4" customFormat="1" ht="12.75">
      <c r="A20" s="33">
        <v>4.7</v>
      </c>
      <c r="B20" s="12">
        <f t="shared" si="0"/>
        <v>685.5654600401044</v>
      </c>
      <c r="C20" s="12">
        <f t="shared" si="1"/>
        <v>145.86499149789455</v>
      </c>
      <c r="D20" s="14">
        <f t="shared" si="2"/>
        <v>766.4854858377946</v>
      </c>
      <c r="E20" s="14">
        <f t="shared" si="3"/>
        <v>163.08201826336054</v>
      </c>
      <c r="F20" s="16">
        <f t="shared" si="4"/>
        <v>1083.97416943394</v>
      </c>
      <c r="G20" s="16">
        <f t="shared" si="5"/>
        <v>230.63280200722127</v>
      </c>
      <c r="H20" s="18">
        <f t="shared" si="6"/>
        <v>1532.9709716755892</v>
      </c>
      <c r="I20" s="18">
        <f t="shared" si="7"/>
        <v>326.1640365267211</v>
      </c>
      <c r="J20" s="33">
        <v>4.7</v>
      </c>
      <c r="K20" s="12">
        <f t="shared" si="8"/>
        <v>2167.94833886788</v>
      </c>
      <c r="L20" s="12">
        <f t="shared" si="9"/>
        <v>461.26560401444254</v>
      </c>
      <c r="M20" s="14">
        <f t="shared" si="10"/>
        <v>3065.9419433511785</v>
      </c>
      <c r="N20" s="14">
        <f t="shared" si="11"/>
        <v>652.3280730534422</v>
      </c>
      <c r="O20" s="16">
        <f t="shared" si="12"/>
        <v>3754.9966711037173</v>
      </c>
      <c r="P20" s="16">
        <f t="shared" si="13"/>
        <v>798.9354619369611</v>
      </c>
      <c r="Q20" s="18">
        <f t="shared" si="14"/>
        <v>4847.6798574163295</v>
      </c>
      <c r="R20" s="18">
        <f t="shared" si="15"/>
        <v>1031.4212462587934</v>
      </c>
      <c r="IN20"/>
      <c r="IO20"/>
      <c r="IP20"/>
      <c r="IQ20"/>
      <c r="IR20"/>
      <c r="IS20"/>
      <c r="IT20"/>
      <c r="IU20"/>
      <c r="IV20"/>
    </row>
    <row r="21" spans="1:256" s="4" customFormat="1" ht="12.75">
      <c r="A21" s="33">
        <v>5.1</v>
      </c>
      <c r="B21" s="12">
        <f t="shared" si="0"/>
        <v>714.1428428542849</v>
      </c>
      <c r="C21" s="12">
        <f t="shared" si="1"/>
        <v>140.028008402801</v>
      </c>
      <c r="D21" s="14">
        <f t="shared" si="2"/>
        <v>798.4359711335655</v>
      </c>
      <c r="E21" s="14">
        <f t="shared" si="3"/>
        <v>156.55607277128738</v>
      </c>
      <c r="F21" s="16">
        <f t="shared" si="4"/>
        <v>1129.1589790636215</v>
      </c>
      <c r="G21" s="16">
        <f t="shared" si="5"/>
        <v>221.40372138502383</v>
      </c>
      <c r="H21" s="18">
        <f t="shared" si="6"/>
        <v>1596.871942267131</v>
      </c>
      <c r="I21" s="18">
        <f t="shared" si="7"/>
        <v>313.11214554257475</v>
      </c>
      <c r="J21" s="33">
        <v>5.1</v>
      </c>
      <c r="K21" s="12">
        <f t="shared" si="8"/>
        <v>2258.317958127243</v>
      </c>
      <c r="L21" s="12">
        <f t="shared" si="9"/>
        <v>442.80744277004766</v>
      </c>
      <c r="M21" s="14">
        <f t="shared" si="10"/>
        <v>3193.743884534262</v>
      </c>
      <c r="N21" s="14">
        <f t="shared" si="11"/>
        <v>626.2242910851495</v>
      </c>
      <c r="O21" s="16">
        <f t="shared" si="12"/>
        <v>3911.521443121589</v>
      </c>
      <c r="P21" s="16">
        <f t="shared" si="13"/>
        <v>766.9649888473705</v>
      </c>
      <c r="Q21" s="18">
        <f t="shared" si="14"/>
        <v>5049.752469181039</v>
      </c>
      <c r="R21" s="18">
        <f t="shared" si="15"/>
        <v>990.1475429766743</v>
      </c>
      <c r="IN21"/>
      <c r="IO21"/>
      <c r="IP21"/>
      <c r="IQ21"/>
      <c r="IR21"/>
      <c r="IS21"/>
      <c r="IT21"/>
      <c r="IU21"/>
      <c r="IV21"/>
    </row>
    <row r="22" spans="1:256" s="4" customFormat="1" ht="12.75">
      <c r="A22" s="33">
        <v>5.6</v>
      </c>
      <c r="B22" s="12">
        <f t="shared" si="0"/>
        <v>748.3314773547883</v>
      </c>
      <c r="C22" s="12">
        <f t="shared" si="1"/>
        <v>133.6306209562122</v>
      </c>
      <c r="D22" s="14">
        <f t="shared" si="2"/>
        <v>836.6600265340755</v>
      </c>
      <c r="E22" s="14">
        <f t="shared" si="3"/>
        <v>149.4035761667992</v>
      </c>
      <c r="F22" s="16">
        <f t="shared" si="4"/>
        <v>1183.2159566199232</v>
      </c>
      <c r="G22" s="16">
        <f t="shared" si="5"/>
        <v>211.28856368212914</v>
      </c>
      <c r="H22" s="18">
        <f t="shared" si="6"/>
        <v>1673.320053068151</v>
      </c>
      <c r="I22" s="18">
        <f t="shared" si="7"/>
        <v>298.8071523335984</v>
      </c>
      <c r="J22" s="33">
        <v>5.6</v>
      </c>
      <c r="K22" s="12">
        <f t="shared" si="8"/>
        <v>2366.4319132398464</v>
      </c>
      <c r="L22" s="12">
        <f t="shared" si="9"/>
        <v>422.5771273642583</v>
      </c>
      <c r="M22" s="14">
        <f t="shared" si="10"/>
        <v>3346.640106136302</v>
      </c>
      <c r="N22" s="14">
        <f t="shared" si="11"/>
        <v>597.6143046671968</v>
      </c>
      <c r="O22" s="16">
        <f t="shared" si="12"/>
        <v>4098.780306383839</v>
      </c>
      <c r="P22" s="16">
        <f t="shared" si="13"/>
        <v>731.9250547114</v>
      </c>
      <c r="Q22" s="18">
        <f t="shared" si="14"/>
        <v>5291.502622129181</v>
      </c>
      <c r="R22" s="18">
        <f t="shared" si="15"/>
        <v>944.9111825230681</v>
      </c>
      <c r="IN22"/>
      <c r="IO22"/>
      <c r="IP22"/>
      <c r="IQ22"/>
      <c r="IR22"/>
      <c r="IS22"/>
      <c r="IT22"/>
      <c r="IU22"/>
      <c r="IV22"/>
    </row>
    <row r="23" spans="1:256" s="4" customFormat="1" ht="12.75">
      <c r="A23" s="33">
        <v>6.2</v>
      </c>
      <c r="B23" s="12">
        <f t="shared" si="0"/>
        <v>787.4007874011811</v>
      </c>
      <c r="C23" s="12">
        <f t="shared" si="1"/>
        <v>127.0001270001905</v>
      </c>
      <c r="D23" s="14">
        <f t="shared" si="2"/>
        <v>880.3408430829504</v>
      </c>
      <c r="E23" s="14">
        <f t="shared" si="3"/>
        <v>141.9904585617662</v>
      </c>
      <c r="F23" s="16">
        <f t="shared" si="4"/>
        <v>1244.9899597988733</v>
      </c>
      <c r="G23" s="16">
        <f t="shared" si="5"/>
        <v>200.80483222562472</v>
      </c>
      <c r="H23" s="18">
        <f t="shared" si="6"/>
        <v>1760.6816861659008</v>
      </c>
      <c r="I23" s="18">
        <f t="shared" si="7"/>
        <v>283.9809171235324</v>
      </c>
      <c r="J23" s="33">
        <v>6.2</v>
      </c>
      <c r="K23" s="12">
        <f t="shared" si="8"/>
        <v>2489.9799195977466</v>
      </c>
      <c r="L23" s="12">
        <f t="shared" si="9"/>
        <v>401.60966445124944</v>
      </c>
      <c r="M23" s="14">
        <f t="shared" si="10"/>
        <v>3521.3633723318017</v>
      </c>
      <c r="N23" s="14">
        <f t="shared" si="11"/>
        <v>567.9618342470648</v>
      </c>
      <c r="O23" s="16">
        <f t="shared" si="12"/>
        <v>4312.771730569565</v>
      </c>
      <c r="P23" s="16">
        <f t="shared" si="13"/>
        <v>695.6083436402524</v>
      </c>
      <c r="Q23" s="18">
        <f t="shared" si="14"/>
        <v>5567.764362830022</v>
      </c>
      <c r="R23" s="18">
        <f t="shared" si="15"/>
        <v>898.0265101338745</v>
      </c>
      <c r="IN23"/>
      <c r="IO23"/>
      <c r="IP23"/>
      <c r="IQ23"/>
      <c r="IR23"/>
      <c r="IS23"/>
      <c r="IT23"/>
      <c r="IU23"/>
      <c r="IV23"/>
    </row>
    <row r="24" spans="1:256" s="4" customFormat="1" ht="12.75">
      <c r="A24" s="33">
        <v>6.8</v>
      </c>
      <c r="B24" s="12">
        <f t="shared" si="0"/>
        <v>824.6211251235321</v>
      </c>
      <c r="C24" s="12">
        <f t="shared" si="1"/>
        <v>121.2678125181665</v>
      </c>
      <c r="D24" s="14">
        <f t="shared" si="2"/>
        <v>921.9544457292888</v>
      </c>
      <c r="E24" s="14">
        <f t="shared" si="3"/>
        <v>135.5815361366601</v>
      </c>
      <c r="F24" s="16">
        <f t="shared" si="4"/>
        <v>1303.8404810405298</v>
      </c>
      <c r="G24" s="16">
        <f t="shared" si="5"/>
        <v>191.74124721184262</v>
      </c>
      <c r="H24" s="18">
        <f t="shared" si="6"/>
        <v>1843.9088914585775</v>
      </c>
      <c r="I24" s="18">
        <f t="shared" si="7"/>
        <v>271.1630722733202</v>
      </c>
      <c r="J24" s="33">
        <v>6.8</v>
      </c>
      <c r="K24" s="12">
        <f t="shared" si="8"/>
        <v>2607.6809620810595</v>
      </c>
      <c r="L24" s="12">
        <f t="shared" si="9"/>
        <v>383.48249442368524</v>
      </c>
      <c r="M24" s="14">
        <f t="shared" si="10"/>
        <v>3687.817782917155</v>
      </c>
      <c r="N24" s="14">
        <f t="shared" si="11"/>
        <v>542.3261445466404</v>
      </c>
      <c r="O24" s="16">
        <f t="shared" si="12"/>
        <v>4516.635916254486</v>
      </c>
      <c r="P24" s="16">
        <f t="shared" si="13"/>
        <v>664.2111641550715</v>
      </c>
      <c r="Q24" s="18">
        <f t="shared" si="14"/>
        <v>5830.951894845301</v>
      </c>
      <c r="R24" s="18">
        <f t="shared" si="15"/>
        <v>857.4929257125442</v>
      </c>
      <c r="IN24"/>
      <c r="IO24"/>
      <c r="IP24"/>
      <c r="IQ24"/>
      <c r="IR24"/>
      <c r="IS24"/>
      <c r="IT24"/>
      <c r="IU24"/>
      <c r="IV24"/>
    </row>
    <row r="25" spans="1:256" s="4" customFormat="1" ht="12.75">
      <c r="A25" s="33">
        <v>7.5</v>
      </c>
      <c r="B25" s="12">
        <f t="shared" si="0"/>
        <v>866.0254037844386</v>
      </c>
      <c r="C25" s="12">
        <f t="shared" si="1"/>
        <v>115.47005383792515</v>
      </c>
      <c r="D25" s="14">
        <f t="shared" si="2"/>
        <v>968.2458365518543</v>
      </c>
      <c r="E25" s="14">
        <f t="shared" si="3"/>
        <v>129.09944487358058</v>
      </c>
      <c r="F25" s="16">
        <f t="shared" si="4"/>
        <v>1369.3063937629154</v>
      </c>
      <c r="G25" s="16">
        <f t="shared" si="5"/>
        <v>182.57418583505537</v>
      </c>
      <c r="H25" s="18">
        <f t="shared" si="6"/>
        <v>1936.4916731037085</v>
      </c>
      <c r="I25" s="18">
        <f t="shared" si="7"/>
        <v>258.19888974716116</v>
      </c>
      <c r="J25" s="33">
        <v>7.5</v>
      </c>
      <c r="K25" s="12">
        <f t="shared" si="8"/>
        <v>2738.6127875258308</v>
      </c>
      <c r="L25" s="12">
        <f t="shared" si="9"/>
        <v>365.14837167011075</v>
      </c>
      <c r="M25" s="14">
        <f t="shared" si="10"/>
        <v>3872.983346207417</v>
      </c>
      <c r="N25" s="14">
        <f t="shared" si="11"/>
        <v>516.3977794943223</v>
      </c>
      <c r="O25" s="16">
        <f t="shared" si="12"/>
        <v>4743.416490252569</v>
      </c>
      <c r="P25" s="16">
        <f t="shared" si="13"/>
        <v>632.4555320336759</v>
      </c>
      <c r="Q25" s="18">
        <f t="shared" si="14"/>
        <v>6123.724356957945</v>
      </c>
      <c r="R25" s="18">
        <f t="shared" si="15"/>
        <v>816.496580927726</v>
      </c>
      <c r="IN25"/>
      <c r="IO25"/>
      <c r="IP25"/>
      <c r="IQ25"/>
      <c r="IR25"/>
      <c r="IS25"/>
      <c r="IT25"/>
      <c r="IU25"/>
      <c r="IV25"/>
    </row>
    <row r="26" spans="1:256" s="4" customFormat="1" ht="12.75">
      <c r="A26" s="33">
        <v>8.2</v>
      </c>
      <c r="B26" s="12">
        <f t="shared" si="0"/>
        <v>905.5385138137416</v>
      </c>
      <c r="C26" s="12">
        <f t="shared" si="1"/>
        <v>110.43152607484654</v>
      </c>
      <c r="D26" s="14">
        <f t="shared" si="2"/>
        <v>1012.4228365658292</v>
      </c>
      <c r="E26" s="14">
        <f t="shared" si="3"/>
        <v>123.46619958119871</v>
      </c>
      <c r="F26" s="16">
        <f t="shared" si="4"/>
        <v>1431.7821063276353</v>
      </c>
      <c r="G26" s="16">
        <f t="shared" si="5"/>
        <v>174.60757394239457</v>
      </c>
      <c r="H26" s="18">
        <f t="shared" si="6"/>
        <v>2024.8456731316585</v>
      </c>
      <c r="I26" s="18">
        <f t="shared" si="7"/>
        <v>246.93239916239742</v>
      </c>
      <c r="J26" s="33">
        <v>8.2</v>
      </c>
      <c r="K26" s="12">
        <f t="shared" si="8"/>
        <v>2863.5642126552707</v>
      </c>
      <c r="L26" s="12">
        <f t="shared" si="9"/>
        <v>349.21514788478913</v>
      </c>
      <c r="M26" s="14">
        <f t="shared" si="10"/>
        <v>4049.691346263317</v>
      </c>
      <c r="N26" s="14">
        <f t="shared" si="11"/>
        <v>493.86479832479483</v>
      </c>
      <c r="O26" s="16">
        <f t="shared" si="12"/>
        <v>4959.838707054897</v>
      </c>
      <c r="P26" s="16">
        <f t="shared" si="13"/>
        <v>604.8583789091339</v>
      </c>
      <c r="Q26" s="18">
        <f t="shared" si="14"/>
        <v>6403.1242374328485</v>
      </c>
      <c r="R26" s="18">
        <f t="shared" si="15"/>
        <v>780.8688094430304</v>
      </c>
      <c r="IN26"/>
      <c r="IO26"/>
      <c r="IP26"/>
      <c r="IQ26"/>
      <c r="IR26"/>
      <c r="IS26"/>
      <c r="IT26"/>
      <c r="IU26"/>
      <c r="IV26"/>
    </row>
    <row r="27" spans="1:256" s="4" customFormat="1" ht="12.75">
      <c r="A27" s="33">
        <v>9.1</v>
      </c>
      <c r="B27" s="12">
        <f t="shared" si="0"/>
        <v>953.9392014169456</v>
      </c>
      <c r="C27" s="12">
        <f t="shared" si="1"/>
        <v>104.82848367219182</v>
      </c>
      <c r="D27" s="14">
        <f t="shared" si="2"/>
        <v>1066.5364503850772</v>
      </c>
      <c r="E27" s="14">
        <f t="shared" si="3"/>
        <v>117.20180773462386</v>
      </c>
      <c r="F27" s="16">
        <f t="shared" si="4"/>
        <v>1508.3103128998357</v>
      </c>
      <c r="G27" s="16">
        <f t="shared" si="5"/>
        <v>165.74838603294899</v>
      </c>
      <c r="H27" s="18">
        <f t="shared" si="6"/>
        <v>2133.0729007701543</v>
      </c>
      <c r="I27" s="18">
        <f t="shared" si="7"/>
        <v>234.4036154692477</v>
      </c>
      <c r="J27" s="33">
        <v>9.1</v>
      </c>
      <c r="K27" s="12">
        <f t="shared" si="8"/>
        <v>3016.6206257996714</v>
      </c>
      <c r="L27" s="12">
        <f t="shared" si="9"/>
        <v>331.49677206589797</v>
      </c>
      <c r="M27" s="14">
        <f t="shared" si="10"/>
        <v>4266.145801540309</v>
      </c>
      <c r="N27" s="14">
        <f t="shared" si="11"/>
        <v>468.8072309384954</v>
      </c>
      <c r="O27" s="16">
        <f t="shared" si="12"/>
        <v>5224.9401910452525</v>
      </c>
      <c r="P27" s="16">
        <f t="shared" si="13"/>
        <v>574.1692517632146</v>
      </c>
      <c r="Q27" s="18">
        <f t="shared" si="14"/>
        <v>6745.368781616021</v>
      </c>
      <c r="R27" s="18">
        <f t="shared" si="15"/>
        <v>741.2493166611013</v>
      </c>
      <c r="IN27"/>
      <c r="IO27"/>
      <c r="IP27"/>
      <c r="IQ27"/>
      <c r="IR27"/>
      <c r="IS27"/>
      <c r="IT27"/>
      <c r="IU27"/>
      <c r="IV27"/>
    </row>
    <row r="28" spans="1:256" s="42" customFormat="1" ht="12.75">
      <c r="A28" s="41"/>
      <c r="B28" s="12"/>
      <c r="C28" s="12"/>
      <c r="D28" s="14"/>
      <c r="E28" s="14"/>
      <c r="F28" s="16"/>
      <c r="G28" s="16"/>
      <c r="H28" s="18"/>
      <c r="I28" s="18"/>
      <c r="J28" s="41"/>
      <c r="K28" s="12"/>
      <c r="L28" s="12"/>
      <c r="M28" s="14"/>
      <c r="N28" s="14"/>
      <c r="O28" s="16"/>
      <c r="P28" s="16"/>
      <c r="Q28" s="18"/>
      <c r="R28" s="18"/>
      <c r="IN28"/>
      <c r="IO28"/>
      <c r="IP28"/>
      <c r="IQ28"/>
      <c r="IR28"/>
      <c r="IS28"/>
      <c r="IT28"/>
      <c r="IU28"/>
      <c r="IV28"/>
    </row>
    <row r="29" spans="1:256" s="4" customFormat="1" ht="12.75">
      <c r="A29" s="43">
        <f aca="true" t="shared" si="16" ref="A29:A52">A4*10</f>
        <v>10</v>
      </c>
      <c r="B29" s="12">
        <f aca="true" t="shared" si="17" ref="B29:B53">SQRT(A29*100000)</f>
        <v>1000</v>
      </c>
      <c r="C29" s="12">
        <f aca="true" t="shared" si="18" ref="C29:C53">SQRT(100/A29*1000)</f>
        <v>100</v>
      </c>
      <c r="D29" s="14">
        <f aca="true" t="shared" si="19" ref="D29:D53">SQRT(A29*125000)</f>
        <v>1118.033988749895</v>
      </c>
      <c r="E29" s="14">
        <f aca="true" t="shared" si="20" ref="E29:E53">SQRT(125/A29*1000)</f>
        <v>111.80339887498948</v>
      </c>
      <c r="F29" s="16">
        <f aca="true" t="shared" si="21" ref="F29:F53">SQRT(A29*250000)</f>
        <v>1581.1388300841897</v>
      </c>
      <c r="G29" s="16">
        <f aca="true" t="shared" si="22" ref="G29:G53">SQRT(250/A29*1000)</f>
        <v>158.11388300841898</v>
      </c>
      <c r="H29" s="18">
        <f aca="true" t="shared" si="23" ref="H29:H53">SQRT(A29*500000)</f>
        <v>2236.06797749979</v>
      </c>
      <c r="I29" s="18">
        <f aca="true" t="shared" si="24" ref="I29:I53">SQRT(500/A29*1000)</f>
        <v>223.60679774997897</v>
      </c>
      <c r="J29" s="43">
        <f aca="true" t="shared" si="25" ref="J29:J52">J4*10</f>
        <v>10</v>
      </c>
      <c r="K29" s="12">
        <f aca="true" t="shared" si="26" ref="K29:K53">SQRT(A29*1000000)</f>
        <v>3162.2776601683795</v>
      </c>
      <c r="L29" s="12">
        <f aca="true" t="shared" si="27" ref="L29:L53">SQRT(1000/A29*1000)</f>
        <v>316.22776601683796</v>
      </c>
      <c r="M29" s="14">
        <f aca="true" t="shared" si="28" ref="M29:M53">SQRT(A29*2000000)</f>
        <v>4472.13595499958</v>
      </c>
      <c r="N29" s="14">
        <f aca="true" t="shared" si="29" ref="N29:N53">SQRT(2000/A29*1000)</f>
        <v>447.21359549995793</v>
      </c>
      <c r="O29" s="16">
        <f aca="true" t="shared" si="30" ref="O29:O53">SQRT(A29*3000000)</f>
        <v>5477.2255750516615</v>
      </c>
      <c r="P29" s="16">
        <f aca="true" t="shared" si="31" ref="P29:P53">SQRT(3000/A29*1000)</f>
        <v>547.7225575051662</v>
      </c>
      <c r="Q29" s="18">
        <f aca="true" t="shared" si="32" ref="Q29:Q53">SQRT(A29*5000000)</f>
        <v>7071.067811865475</v>
      </c>
      <c r="R29" s="18">
        <f aca="true" t="shared" si="33" ref="R29:R53">SQRT(5000/A29*1000)</f>
        <v>707.1067811865476</v>
      </c>
      <c r="IN29"/>
      <c r="IO29"/>
      <c r="IP29"/>
      <c r="IQ29"/>
      <c r="IR29"/>
      <c r="IS29"/>
      <c r="IT29"/>
      <c r="IU29"/>
      <c r="IV29"/>
    </row>
    <row r="30" spans="1:256" s="4" customFormat="1" ht="12.75">
      <c r="A30" s="43">
        <f t="shared" si="16"/>
        <v>11</v>
      </c>
      <c r="B30" s="12">
        <f t="shared" si="17"/>
        <v>1048.8088481701516</v>
      </c>
      <c r="C30" s="12">
        <f t="shared" si="18"/>
        <v>95.34625892455924</v>
      </c>
      <c r="D30" s="14">
        <f t="shared" si="19"/>
        <v>1172.6039399558574</v>
      </c>
      <c r="E30" s="14">
        <f t="shared" si="20"/>
        <v>106.60035817780522</v>
      </c>
      <c r="F30" s="16">
        <f t="shared" si="21"/>
        <v>1658.3123951777</v>
      </c>
      <c r="G30" s="16">
        <f t="shared" si="22"/>
        <v>150.7556722888818</v>
      </c>
      <c r="H30" s="18">
        <f t="shared" si="23"/>
        <v>2345.207879911715</v>
      </c>
      <c r="I30" s="18">
        <f t="shared" si="24"/>
        <v>213.20071635561044</v>
      </c>
      <c r="J30" s="43">
        <f t="shared" si="25"/>
        <v>11</v>
      </c>
      <c r="K30" s="12">
        <f t="shared" si="26"/>
        <v>3316.6247903554</v>
      </c>
      <c r="L30" s="12">
        <f t="shared" si="27"/>
        <v>301.5113445777636</v>
      </c>
      <c r="M30" s="14">
        <f t="shared" si="28"/>
        <v>4690.41575982343</v>
      </c>
      <c r="N30" s="14">
        <f t="shared" si="29"/>
        <v>426.4014327112209</v>
      </c>
      <c r="O30" s="16">
        <f t="shared" si="30"/>
        <v>5744.562646538028</v>
      </c>
      <c r="P30" s="16">
        <f t="shared" si="31"/>
        <v>522.2329678670935</v>
      </c>
      <c r="Q30" s="18">
        <f t="shared" si="32"/>
        <v>7416.198487095663</v>
      </c>
      <c r="R30" s="18">
        <f t="shared" si="33"/>
        <v>674.1998624632421</v>
      </c>
      <c r="IN30"/>
      <c r="IO30"/>
      <c r="IP30"/>
      <c r="IQ30"/>
      <c r="IR30"/>
      <c r="IS30"/>
      <c r="IT30"/>
      <c r="IU30"/>
      <c r="IV30"/>
    </row>
    <row r="31" spans="1:256" s="4" customFormat="1" ht="12.75">
      <c r="A31" s="43">
        <f t="shared" si="16"/>
        <v>12</v>
      </c>
      <c r="B31" s="12">
        <f t="shared" si="17"/>
        <v>1095.4451150103323</v>
      </c>
      <c r="C31" s="12">
        <f t="shared" si="18"/>
        <v>91.28709291752769</v>
      </c>
      <c r="D31" s="14">
        <f t="shared" si="19"/>
        <v>1224.744871391589</v>
      </c>
      <c r="E31" s="14">
        <f t="shared" si="20"/>
        <v>102.06207261596575</v>
      </c>
      <c r="F31" s="16">
        <f t="shared" si="21"/>
        <v>1732.0508075688772</v>
      </c>
      <c r="G31" s="16">
        <f t="shared" si="22"/>
        <v>144.33756729740642</v>
      </c>
      <c r="H31" s="18">
        <f t="shared" si="23"/>
        <v>2449.489742783178</v>
      </c>
      <c r="I31" s="18">
        <f t="shared" si="24"/>
        <v>204.1241452319315</v>
      </c>
      <c r="J31" s="43">
        <f t="shared" si="25"/>
        <v>12</v>
      </c>
      <c r="K31" s="12">
        <f t="shared" si="26"/>
        <v>3464.1016151377544</v>
      </c>
      <c r="L31" s="12">
        <f t="shared" si="27"/>
        <v>288.67513459481285</v>
      </c>
      <c r="M31" s="14">
        <f t="shared" si="28"/>
        <v>4898.979485566356</v>
      </c>
      <c r="N31" s="14">
        <f t="shared" si="29"/>
        <v>408.248290463863</v>
      </c>
      <c r="O31" s="16">
        <f t="shared" si="30"/>
        <v>6000</v>
      </c>
      <c r="P31" s="16">
        <f t="shared" si="31"/>
        <v>500</v>
      </c>
      <c r="Q31" s="18">
        <f t="shared" si="32"/>
        <v>7745.966692414834</v>
      </c>
      <c r="R31" s="18">
        <f t="shared" si="33"/>
        <v>645.4972243679028</v>
      </c>
      <c r="IN31"/>
      <c r="IO31"/>
      <c r="IP31"/>
      <c r="IQ31"/>
      <c r="IR31"/>
      <c r="IS31"/>
      <c r="IT31"/>
      <c r="IU31"/>
      <c r="IV31"/>
    </row>
    <row r="32" spans="1:256" s="4" customFormat="1" ht="12.75">
      <c r="A32" s="43">
        <f t="shared" si="16"/>
        <v>13</v>
      </c>
      <c r="B32" s="12">
        <f t="shared" si="17"/>
        <v>1140.175425099138</v>
      </c>
      <c r="C32" s="12">
        <f t="shared" si="18"/>
        <v>87.70580193070292</v>
      </c>
      <c r="D32" s="14">
        <f t="shared" si="19"/>
        <v>1274.7548783981963</v>
      </c>
      <c r="E32" s="14">
        <f t="shared" si="20"/>
        <v>98.05806756909202</v>
      </c>
      <c r="F32" s="16">
        <f t="shared" si="21"/>
        <v>1802.7756377319947</v>
      </c>
      <c r="G32" s="16">
        <f t="shared" si="22"/>
        <v>138.67504905630727</v>
      </c>
      <c r="H32" s="18">
        <f t="shared" si="23"/>
        <v>2549.5097567963926</v>
      </c>
      <c r="I32" s="18">
        <f t="shared" si="24"/>
        <v>196.11613513818403</v>
      </c>
      <c r="J32" s="43">
        <f t="shared" si="25"/>
        <v>13</v>
      </c>
      <c r="K32" s="12">
        <f t="shared" si="26"/>
        <v>3605.5512754639894</v>
      </c>
      <c r="L32" s="12">
        <f t="shared" si="27"/>
        <v>277.35009811261455</v>
      </c>
      <c r="M32" s="14">
        <f t="shared" si="28"/>
        <v>5099.019513592785</v>
      </c>
      <c r="N32" s="14">
        <f t="shared" si="29"/>
        <v>392.23227027636807</v>
      </c>
      <c r="O32" s="16">
        <f t="shared" si="30"/>
        <v>6244.9979983983985</v>
      </c>
      <c r="P32" s="16">
        <f t="shared" si="31"/>
        <v>480.3844614152614</v>
      </c>
      <c r="Q32" s="18">
        <f t="shared" si="32"/>
        <v>8062.25774829855</v>
      </c>
      <c r="R32" s="18">
        <f t="shared" si="33"/>
        <v>620.1736729460423</v>
      </c>
      <c r="IN32"/>
      <c r="IO32"/>
      <c r="IP32"/>
      <c r="IQ32"/>
      <c r="IR32"/>
      <c r="IS32"/>
      <c r="IT32"/>
      <c r="IU32"/>
      <c r="IV32"/>
    </row>
    <row r="33" spans="1:256" s="4" customFormat="1" ht="12.75">
      <c r="A33" s="43">
        <f t="shared" si="16"/>
        <v>15</v>
      </c>
      <c r="B33" s="12">
        <f t="shared" si="17"/>
        <v>1224.744871391589</v>
      </c>
      <c r="C33" s="12">
        <f t="shared" si="18"/>
        <v>81.64965809277261</v>
      </c>
      <c r="D33" s="14">
        <f t="shared" si="19"/>
        <v>1369.3063937629154</v>
      </c>
      <c r="E33" s="14">
        <f t="shared" si="20"/>
        <v>91.28709291752769</v>
      </c>
      <c r="F33" s="16">
        <f t="shared" si="21"/>
        <v>1936.4916731037085</v>
      </c>
      <c r="G33" s="16">
        <f t="shared" si="22"/>
        <v>129.09944487358058</v>
      </c>
      <c r="H33" s="18">
        <f t="shared" si="23"/>
        <v>2738.6127875258308</v>
      </c>
      <c r="I33" s="18">
        <f t="shared" si="24"/>
        <v>182.57418583505537</v>
      </c>
      <c r="J33" s="43">
        <f t="shared" si="25"/>
        <v>15</v>
      </c>
      <c r="K33" s="12">
        <f t="shared" si="26"/>
        <v>3872.983346207417</v>
      </c>
      <c r="L33" s="12">
        <f t="shared" si="27"/>
        <v>258.19888974716116</v>
      </c>
      <c r="M33" s="14">
        <f t="shared" si="28"/>
        <v>5477.2255750516615</v>
      </c>
      <c r="N33" s="14">
        <f t="shared" si="29"/>
        <v>365.14837167011075</v>
      </c>
      <c r="O33" s="16">
        <f t="shared" si="30"/>
        <v>6708.203932499369</v>
      </c>
      <c r="P33" s="16">
        <f t="shared" si="31"/>
        <v>447.21359549995793</v>
      </c>
      <c r="Q33" s="18">
        <f t="shared" si="32"/>
        <v>8660.254037844386</v>
      </c>
      <c r="R33" s="18">
        <f t="shared" si="33"/>
        <v>577.3502691896257</v>
      </c>
      <c r="IN33"/>
      <c r="IO33"/>
      <c r="IP33"/>
      <c r="IQ33"/>
      <c r="IR33"/>
      <c r="IS33"/>
      <c r="IT33"/>
      <c r="IU33"/>
      <c r="IV33"/>
    </row>
    <row r="34" spans="1:256" s="4" customFormat="1" ht="12.75">
      <c r="A34" s="43">
        <f t="shared" si="16"/>
        <v>16</v>
      </c>
      <c r="B34" s="12">
        <f t="shared" si="17"/>
        <v>1264.9110640673518</v>
      </c>
      <c r="C34" s="12">
        <f t="shared" si="18"/>
        <v>79.05694150420949</v>
      </c>
      <c r="D34" s="14">
        <f t="shared" si="19"/>
        <v>1414.213562373095</v>
      </c>
      <c r="E34" s="14">
        <f t="shared" si="20"/>
        <v>88.38834764831844</v>
      </c>
      <c r="F34" s="16">
        <f t="shared" si="21"/>
        <v>2000</v>
      </c>
      <c r="G34" s="16">
        <f t="shared" si="22"/>
        <v>125</v>
      </c>
      <c r="H34" s="18">
        <f t="shared" si="23"/>
        <v>2828.42712474619</v>
      </c>
      <c r="I34" s="18">
        <f t="shared" si="24"/>
        <v>176.7766952966369</v>
      </c>
      <c r="J34" s="43">
        <f t="shared" si="25"/>
        <v>16</v>
      </c>
      <c r="K34" s="12">
        <f t="shared" si="26"/>
        <v>4000</v>
      </c>
      <c r="L34" s="12">
        <f t="shared" si="27"/>
        <v>250</v>
      </c>
      <c r="M34" s="14">
        <f t="shared" si="28"/>
        <v>5656.85424949238</v>
      </c>
      <c r="N34" s="14">
        <f t="shared" si="29"/>
        <v>353.5533905932738</v>
      </c>
      <c r="O34" s="16">
        <f t="shared" si="30"/>
        <v>6928.203230275509</v>
      </c>
      <c r="P34" s="16">
        <f t="shared" si="31"/>
        <v>433.0127018922193</v>
      </c>
      <c r="Q34" s="18">
        <f t="shared" si="32"/>
        <v>8944.27190999916</v>
      </c>
      <c r="R34" s="18">
        <f t="shared" si="33"/>
        <v>559.0169943749474</v>
      </c>
      <c r="IN34"/>
      <c r="IO34"/>
      <c r="IP34"/>
      <c r="IQ34"/>
      <c r="IR34"/>
      <c r="IS34"/>
      <c r="IT34"/>
      <c r="IU34"/>
      <c r="IV34"/>
    </row>
    <row r="35" spans="1:256" s="4" customFormat="1" ht="12.75">
      <c r="A35" s="43">
        <f t="shared" si="16"/>
        <v>18</v>
      </c>
      <c r="B35" s="12">
        <f t="shared" si="17"/>
        <v>1341.640786499874</v>
      </c>
      <c r="C35" s="12">
        <f t="shared" si="18"/>
        <v>74.53559924999298</v>
      </c>
      <c r="D35" s="14">
        <f t="shared" si="19"/>
        <v>1500</v>
      </c>
      <c r="E35" s="14">
        <f t="shared" si="20"/>
        <v>83.33333333333333</v>
      </c>
      <c r="F35" s="16">
        <f t="shared" si="21"/>
        <v>2121.3203435596424</v>
      </c>
      <c r="G35" s="16">
        <f t="shared" si="22"/>
        <v>117.85113019775793</v>
      </c>
      <c r="H35" s="18">
        <f t="shared" si="23"/>
        <v>3000</v>
      </c>
      <c r="I35" s="18">
        <f t="shared" si="24"/>
        <v>166.66666666666666</v>
      </c>
      <c r="J35" s="43">
        <f t="shared" si="25"/>
        <v>18</v>
      </c>
      <c r="K35" s="12">
        <f t="shared" si="26"/>
        <v>4242.640687119285</v>
      </c>
      <c r="L35" s="12">
        <f t="shared" si="27"/>
        <v>235.70226039551585</v>
      </c>
      <c r="M35" s="14">
        <f t="shared" si="28"/>
        <v>6000</v>
      </c>
      <c r="N35" s="14">
        <f t="shared" si="29"/>
        <v>333.3333333333333</v>
      </c>
      <c r="O35" s="16">
        <f t="shared" si="30"/>
        <v>7348.469228349534</v>
      </c>
      <c r="P35" s="16">
        <f t="shared" si="31"/>
        <v>408.248290463863</v>
      </c>
      <c r="Q35" s="18">
        <f t="shared" si="32"/>
        <v>9486.832980505138</v>
      </c>
      <c r="R35" s="18">
        <f t="shared" si="33"/>
        <v>527.0462766947298</v>
      </c>
      <c r="IN35"/>
      <c r="IO35"/>
      <c r="IP35"/>
      <c r="IQ35"/>
      <c r="IR35"/>
      <c r="IS35"/>
      <c r="IT35"/>
      <c r="IU35"/>
      <c r="IV35"/>
    </row>
    <row r="36" spans="1:256" s="4" customFormat="1" ht="12.75">
      <c r="A36" s="43">
        <f t="shared" si="16"/>
        <v>20</v>
      </c>
      <c r="B36" s="12">
        <f t="shared" si="17"/>
        <v>1414.213562373095</v>
      </c>
      <c r="C36" s="12">
        <f t="shared" si="18"/>
        <v>70.71067811865476</v>
      </c>
      <c r="D36" s="14">
        <f t="shared" si="19"/>
        <v>1581.1388300841897</v>
      </c>
      <c r="E36" s="14">
        <f t="shared" si="20"/>
        <v>79.05694150420949</v>
      </c>
      <c r="F36" s="16">
        <f t="shared" si="21"/>
        <v>2236.06797749979</v>
      </c>
      <c r="G36" s="16">
        <f t="shared" si="22"/>
        <v>111.80339887498948</v>
      </c>
      <c r="H36" s="18">
        <f t="shared" si="23"/>
        <v>3162.2776601683795</v>
      </c>
      <c r="I36" s="18">
        <f t="shared" si="24"/>
        <v>158.11388300841898</v>
      </c>
      <c r="J36" s="43">
        <f t="shared" si="25"/>
        <v>20</v>
      </c>
      <c r="K36" s="12">
        <f t="shared" si="26"/>
        <v>4472.13595499958</v>
      </c>
      <c r="L36" s="12">
        <f t="shared" si="27"/>
        <v>223.60679774997897</v>
      </c>
      <c r="M36" s="14">
        <f t="shared" si="28"/>
        <v>6324.555320336759</v>
      </c>
      <c r="N36" s="14">
        <f t="shared" si="29"/>
        <v>316.22776601683796</v>
      </c>
      <c r="O36" s="16">
        <f t="shared" si="30"/>
        <v>7745.966692414834</v>
      </c>
      <c r="P36" s="16">
        <f t="shared" si="31"/>
        <v>387.2983346207417</v>
      </c>
      <c r="Q36" s="18">
        <f t="shared" si="32"/>
        <v>10000</v>
      </c>
      <c r="R36" s="18">
        <f t="shared" si="33"/>
        <v>500</v>
      </c>
      <c r="IN36"/>
      <c r="IO36"/>
      <c r="IP36"/>
      <c r="IQ36"/>
      <c r="IR36"/>
      <c r="IS36"/>
      <c r="IT36"/>
      <c r="IU36"/>
      <c r="IV36"/>
    </row>
    <row r="37" spans="1:256" s="4" customFormat="1" ht="12.75">
      <c r="A37" s="43">
        <f t="shared" si="16"/>
        <v>22</v>
      </c>
      <c r="B37" s="12">
        <f t="shared" si="17"/>
        <v>1483.2396974191327</v>
      </c>
      <c r="C37" s="12">
        <f t="shared" si="18"/>
        <v>67.41998624632421</v>
      </c>
      <c r="D37" s="14">
        <f t="shared" si="19"/>
        <v>1658.3123951777</v>
      </c>
      <c r="E37" s="14">
        <f t="shared" si="20"/>
        <v>75.3778361444409</v>
      </c>
      <c r="F37" s="16">
        <f t="shared" si="21"/>
        <v>2345.207879911715</v>
      </c>
      <c r="G37" s="16">
        <f t="shared" si="22"/>
        <v>106.60035817780522</v>
      </c>
      <c r="H37" s="18">
        <f t="shared" si="23"/>
        <v>3316.6247903554</v>
      </c>
      <c r="I37" s="18">
        <f t="shared" si="24"/>
        <v>150.7556722888818</v>
      </c>
      <c r="J37" s="43">
        <f t="shared" si="25"/>
        <v>22</v>
      </c>
      <c r="K37" s="12">
        <f t="shared" si="26"/>
        <v>4690.41575982343</v>
      </c>
      <c r="L37" s="12">
        <f t="shared" si="27"/>
        <v>213.20071635561044</v>
      </c>
      <c r="M37" s="14">
        <f t="shared" si="28"/>
        <v>6633.2495807108</v>
      </c>
      <c r="N37" s="14">
        <f t="shared" si="29"/>
        <v>301.5113445777636</v>
      </c>
      <c r="O37" s="16">
        <f t="shared" si="30"/>
        <v>8124.03840463596</v>
      </c>
      <c r="P37" s="16">
        <f t="shared" si="31"/>
        <v>369.2744729379982</v>
      </c>
      <c r="Q37" s="18">
        <f t="shared" si="32"/>
        <v>10488.088481701516</v>
      </c>
      <c r="R37" s="18">
        <f t="shared" si="33"/>
        <v>476.73129462279616</v>
      </c>
      <c r="IN37"/>
      <c r="IO37"/>
      <c r="IP37"/>
      <c r="IQ37"/>
      <c r="IR37"/>
      <c r="IS37"/>
      <c r="IT37"/>
      <c r="IU37"/>
      <c r="IV37"/>
    </row>
    <row r="38" spans="1:256" s="4" customFormat="1" ht="12.75">
      <c r="A38" s="43">
        <f t="shared" si="16"/>
        <v>24</v>
      </c>
      <c r="B38" s="12">
        <f t="shared" si="17"/>
        <v>1549.1933384829667</v>
      </c>
      <c r="C38" s="12">
        <f t="shared" si="18"/>
        <v>64.54972243679029</v>
      </c>
      <c r="D38" s="14">
        <f t="shared" si="19"/>
        <v>1732.0508075688772</v>
      </c>
      <c r="E38" s="14">
        <f t="shared" si="20"/>
        <v>72.16878364870321</v>
      </c>
      <c r="F38" s="16">
        <f t="shared" si="21"/>
        <v>2449.489742783178</v>
      </c>
      <c r="G38" s="16">
        <f t="shared" si="22"/>
        <v>102.06207261596575</v>
      </c>
      <c r="H38" s="18">
        <f t="shared" si="23"/>
        <v>3464.1016151377544</v>
      </c>
      <c r="I38" s="18">
        <f t="shared" si="24"/>
        <v>144.33756729740642</v>
      </c>
      <c r="J38" s="43">
        <f t="shared" si="25"/>
        <v>24</v>
      </c>
      <c r="K38" s="12">
        <f t="shared" si="26"/>
        <v>4898.979485566356</v>
      </c>
      <c r="L38" s="12">
        <f t="shared" si="27"/>
        <v>204.1241452319315</v>
      </c>
      <c r="M38" s="14">
        <f t="shared" si="28"/>
        <v>6928.203230275509</v>
      </c>
      <c r="N38" s="14">
        <f t="shared" si="29"/>
        <v>288.67513459481285</v>
      </c>
      <c r="O38" s="16">
        <f t="shared" si="30"/>
        <v>8485.28137423857</v>
      </c>
      <c r="P38" s="16">
        <f t="shared" si="31"/>
        <v>353.5533905932738</v>
      </c>
      <c r="Q38" s="18">
        <f t="shared" si="32"/>
        <v>10954.451150103323</v>
      </c>
      <c r="R38" s="18">
        <f t="shared" si="33"/>
        <v>456.4354645876384</v>
      </c>
      <c r="IN38"/>
      <c r="IO38"/>
      <c r="IP38"/>
      <c r="IQ38"/>
      <c r="IR38"/>
      <c r="IS38"/>
      <c r="IT38"/>
      <c r="IU38"/>
      <c r="IV38"/>
    </row>
    <row r="39" spans="1:256" s="4" customFormat="1" ht="12.75">
      <c r="A39" s="43">
        <f t="shared" si="16"/>
        <v>27</v>
      </c>
      <c r="B39" s="12">
        <f t="shared" si="17"/>
        <v>1643.1676725154985</v>
      </c>
      <c r="C39" s="12">
        <f t="shared" si="18"/>
        <v>60.858061945018456</v>
      </c>
      <c r="D39" s="14">
        <f t="shared" si="19"/>
        <v>1837.1173070873836</v>
      </c>
      <c r="E39" s="14">
        <f t="shared" si="20"/>
        <v>68.04138174397717</v>
      </c>
      <c r="F39" s="16">
        <f t="shared" si="21"/>
        <v>2598.076211353316</v>
      </c>
      <c r="G39" s="16">
        <f t="shared" si="22"/>
        <v>96.22504486493763</v>
      </c>
      <c r="H39" s="18">
        <f t="shared" si="23"/>
        <v>3674.234614174767</v>
      </c>
      <c r="I39" s="18">
        <f t="shared" si="24"/>
        <v>136.08276348795434</v>
      </c>
      <c r="J39" s="43">
        <f t="shared" si="25"/>
        <v>27</v>
      </c>
      <c r="K39" s="12">
        <f t="shared" si="26"/>
        <v>5196.152422706632</v>
      </c>
      <c r="L39" s="12">
        <f t="shared" si="27"/>
        <v>192.45008972987526</v>
      </c>
      <c r="M39" s="14">
        <f t="shared" si="28"/>
        <v>7348.469228349534</v>
      </c>
      <c r="N39" s="14">
        <f t="shared" si="29"/>
        <v>272.1655269759087</v>
      </c>
      <c r="O39" s="16">
        <f t="shared" si="30"/>
        <v>9000</v>
      </c>
      <c r="P39" s="16">
        <f t="shared" si="31"/>
        <v>333.3333333333333</v>
      </c>
      <c r="Q39" s="18">
        <f t="shared" si="32"/>
        <v>11618.95003862225</v>
      </c>
      <c r="R39" s="18">
        <f t="shared" si="33"/>
        <v>430.3314829119352</v>
      </c>
      <c r="IN39"/>
      <c r="IO39"/>
      <c r="IP39"/>
      <c r="IQ39"/>
      <c r="IR39"/>
      <c r="IS39"/>
      <c r="IT39"/>
      <c r="IU39"/>
      <c r="IV39"/>
    </row>
    <row r="40" spans="1:256" s="4" customFormat="1" ht="12.75">
      <c r="A40" s="43">
        <f t="shared" si="16"/>
        <v>30</v>
      </c>
      <c r="B40" s="12">
        <f t="shared" si="17"/>
        <v>1732.0508075688772</v>
      </c>
      <c r="C40" s="12">
        <f t="shared" si="18"/>
        <v>57.735026918962575</v>
      </c>
      <c r="D40" s="14">
        <f t="shared" si="19"/>
        <v>1936.4916731037085</v>
      </c>
      <c r="E40" s="14">
        <f t="shared" si="20"/>
        <v>64.54972243679029</v>
      </c>
      <c r="F40" s="16">
        <f t="shared" si="21"/>
        <v>2738.6127875258308</v>
      </c>
      <c r="G40" s="16">
        <f t="shared" si="22"/>
        <v>91.28709291752769</v>
      </c>
      <c r="H40" s="18">
        <f t="shared" si="23"/>
        <v>3872.983346207417</v>
      </c>
      <c r="I40" s="18">
        <f t="shared" si="24"/>
        <v>129.09944487358058</v>
      </c>
      <c r="J40" s="43">
        <f t="shared" si="25"/>
        <v>30</v>
      </c>
      <c r="K40" s="12">
        <f t="shared" si="26"/>
        <v>5477.2255750516615</v>
      </c>
      <c r="L40" s="12">
        <f t="shared" si="27"/>
        <v>182.57418583505537</v>
      </c>
      <c r="M40" s="14">
        <f t="shared" si="28"/>
        <v>7745.966692414834</v>
      </c>
      <c r="N40" s="14">
        <f t="shared" si="29"/>
        <v>258.19888974716116</v>
      </c>
      <c r="O40" s="16">
        <f t="shared" si="30"/>
        <v>9486.832980505138</v>
      </c>
      <c r="P40" s="16">
        <f t="shared" si="31"/>
        <v>316.22776601683796</v>
      </c>
      <c r="Q40" s="18">
        <f t="shared" si="32"/>
        <v>12247.44871391589</v>
      </c>
      <c r="R40" s="18">
        <f t="shared" si="33"/>
        <v>408.248290463863</v>
      </c>
      <c r="IN40"/>
      <c r="IO40"/>
      <c r="IP40"/>
      <c r="IQ40"/>
      <c r="IR40"/>
      <c r="IS40"/>
      <c r="IT40"/>
      <c r="IU40"/>
      <c r="IV40"/>
    </row>
    <row r="41" spans="1:256" s="4" customFormat="1" ht="12.75">
      <c r="A41" s="43">
        <f t="shared" si="16"/>
        <v>33</v>
      </c>
      <c r="B41" s="12">
        <f t="shared" si="17"/>
        <v>1816.590212458495</v>
      </c>
      <c r="C41" s="12">
        <f t="shared" si="18"/>
        <v>55.048188256318035</v>
      </c>
      <c r="D41" s="14">
        <f t="shared" si="19"/>
        <v>2031.00960115899</v>
      </c>
      <c r="E41" s="14">
        <f t="shared" si="20"/>
        <v>61.545745489666366</v>
      </c>
      <c r="F41" s="16">
        <f t="shared" si="21"/>
        <v>2872.281323269014</v>
      </c>
      <c r="G41" s="16">
        <f t="shared" si="22"/>
        <v>87.03882797784892</v>
      </c>
      <c r="H41" s="18">
        <f t="shared" si="23"/>
        <v>4062.01920231798</v>
      </c>
      <c r="I41" s="18">
        <f t="shared" si="24"/>
        <v>123.09149097933273</v>
      </c>
      <c r="J41" s="43">
        <f t="shared" si="25"/>
        <v>33</v>
      </c>
      <c r="K41" s="12">
        <f t="shared" si="26"/>
        <v>5744.562646538028</v>
      </c>
      <c r="L41" s="12">
        <f t="shared" si="27"/>
        <v>174.07765595569785</v>
      </c>
      <c r="M41" s="14">
        <f t="shared" si="28"/>
        <v>8124.03840463596</v>
      </c>
      <c r="N41" s="14">
        <f t="shared" si="29"/>
        <v>246.18298195866547</v>
      </c>
      <c r="O41" s="16">
        <f t="shared" si="30"/>
        <v>9949.8743710662</v>
      </c>
      <c r="P41" s="16">
        <f t="shared" si="31"/>
        <v>301.5113445777636</v>
      </c>
      <c r="Q41" s="18">
        <f t="shared" si="32"/>
        <v>12845.232578665129</v>
      </c>
      <c r="R41" s="18">
        <f t="shared" si="33"/>
        <v>389.24947208076145</v>
      </c>
      <c r="IN41"/>
      <c r="IO41"/>
      <c r="IP41"/>
      <c r="IQ41"/>
      <c r="IR41"/>
      <c r="IS41"/>
      <c r="IT41"/>
      <c r="IU41"/>
      <c r="IV41"/>
    </row>
    <row r="42" spans="1:256" s="4" customFormat="1" ht="12.75">
      <c r="A42" s="43">
        <f t="shared" si="16"/>
        <v>36</v>
      </c>
      <c r="B42" s="12">
        <f t="shared" si="17"/>
        <v>1897.3665961010277</v>
      </c>
      <c r="C42" s="12">
        <f t="shared" si="18"/>
        <v>52.70462766947299</v>
      </c>
      <c r="D42" s="14">
        <f t="shared" si="19"/>
        <v>2121.3203435596424</v>
      </c>
      <c r="E42" s="14">
        <f t="shared" si="20"/>
        <v>58.92556509887896</v>
      </c>
      <c r="F42" s="16">
        <f t="shared" si="21"/>
        <v>3000</v>
      </c>
      <c r="G42" s="16">
        <f t="shared" si="22"/>
        <v>83.33333333333333</v>
      </c>
      <c r="H42" s="18">
        <f t="shared" si="23"/>
        <v>4242.640687119285</v>
      </c>
      <c r="I42" s="18">
        <f t="shared" si="24"/>
        <v>117.85113019775793</v>
      </c>
      <c r="J42" s="43">
        <f t="shared" si="25"/>
        <v>36</v>
      </c>
      <c r="K42" s="12">
        <f t="shared" si="26"/>
        <v>6000</v>
      </c>
      <c r="L42" s="12">
        <f t="shared" si="27"/>
        <v>166.66666666666666</v>
      </c>
      <c r="M42" s="14">
        <f t="shared" si="28"/>
        <v>8485.28137423857</v>
      </c>
      <c r="N42" s="14">
        <f t="shared" si="29"/>
        <v>235.70226039551585</v>
      </c>
      <c r="O42" s="16">
        <f t="shared" si="30"/>
        <v>10392.304845413264</v>
      </c>
      <c r="P42" s="16">
        <f t="shared" si="31"/>
        <v>288.67513459481285</v>
      </c>
      <c r="Q42" s="18">
        <f t="shared" si="32"/>
        <v>13416.407864998739</v>
      </c>
      <c r="R42" s="18">
        <f t="shared" si="33"/>
        <v>372.6779962499649</v>
      </c>
      <c r="IN42"/>
      <c r="IO42"/>
      <c r="IP42"/>
      <c r="IQ42"/>
      <c r="IR42"/>
      <c r="IS42"/>
      <c r="IT42"/>
      <c r="IU42"/>
      <c r="IV42"/>
    </row>
    <row r="43" spans="1:256" s="4" customFormat="1" ht="12.75">
      <c r="A43" s="43">
        <f t="shared" si="16"/>
        <v>39</v>
      </c>
      <c r="B43" s="12">
        <f t="shared" si="17"/>
        <v>1974.84176581315</v>
      </c>
      <c r="C43" s="12">
        <f t="shared" si="18"/>
        <v>50.63696835418333</v>
      </c>
      <c r="D43" s="14">
        <f t="shared" si="19"/>
        <v>2207.9402165819615</v>
      </c>
      <c r="E43" s="14">
        <f t="shared" si="20"/>
        <v>56.613851707229784</v>
      </c>
      <c r="F43" s="16">
        <f t="shared" si="21"/>
        <v>3122.4989991991993</v>
      </c>
      <c r="G43" s="16">
        <f t="shared" si="22"/>
        <v>80.06407690254356</v>
      </c>
      <c r="H43" s="18">
        <f t="shared" si="23"/>
        <v>4415.880433163923</v>
      </c>
      <c r="I43" s="18">
        <f t="shared" si="24"/>
        <v>113.22770341445957</v>
      </c>
      <c r="J43" s="43">
        <f t="shared" si="25"/>
        <v>39</v>
      </c>
      <c r="K43" s="12">
        <f t="shared" si="26"/>
        <v>6244.9979983983985</v>
      </c>
      <c r="L43" s="12">
        <f t="shared" si="27"/>
        <v>160.12815380508712</v>
      </c>
      <c r="M43" s="14">
        <f t="shared" si="28"/>
        <v>8831.760866327846</v>
      </c>
      <c r="N43" s="14">
        <f t="shared" si="29"/>
        <v>226.45540682891914</v>
      </c>
      <c r="O43" s="16">
        <f t="shared" si="30"/>
        <v>10816.653826391968</v>
      </c>
      <c r="P43" s="16">
        <f t="shared" si="31"/>
        <v>277.35009811261455</v>
      </c>
      <c r="Q43" s="18">
        <f t="shared" si="32"/>
        <v>13964.240043768941</v>
      </c>
      <c r="R43" s="18">
        <f t="shared" si="33"/>
        <v>358.0574370197164</v>
      </c>
      <c r="IN43"/>
      <c r="IO43"/>
      <c r="IP43"/>
      <c r="IQ43"/>
      <c r="IR43"/>
      <c r="IS43"/>
      <c r="IT43"/>
      <c r="IU43"/>
      <c r="IV43"/>
    </row>
    <row r="44" spans="1:256" s="4" customFormat="1" ht="12.75">
      <c r="A44" s="43">
        <f t="shared" si="16"/>
        <v>43</v>
      </c>
      <c r="B44" s="12">
        <f t="shared" si="17"/>
        <v>2073.6441353327723</v>
      </c>
      <c r="C44" s="12">
        <f t="shared" si="18"/>
        <v>48.224282217041214</v>
      </c>
      <c r="D44" s="14">
        <f t="shared" si="19"/>
        <v>2318.404623873926</v>
      </c>
      <c r="E44" s="14">
        <f t="shared" si="20"/>
        <v>53.9163866017192</v>
      </c>
      <c r="F44" s="16">
        <f t="shared" si="21"/>
        <v>3278.7192621510003</v>
      </c>
      <c r="G44" s="16">
        <f t="shared" si="22"/>
        <v>76.24928516630233</v>
      </c>
      <c r="H44" s="18">
        <f t="shared" si="23"/>
        <v>4636.809247747852</v>
      </c>
      <c r="I44" s="18">
        <f t="shared" si="24"/>
        <v>107.8327732034384</v>
      </c>
      <c r="J44" s="43">
        <f t="shared" si="25"/>
        <v>43</v>
      </c>
      <c r="K44" s="12">
        <f t="shared" si="26"/>
        <v>6557.438524302001</v>
      </c>
      <c r="L44" s="12">
        <f t="shared" si="27"/>
        <v>152.49857033260466</v>
      </c>
      <c r="M44" s="14">
        <f t="shared" si="28"/>
        <v>9273.618495495704</v>
      </c>
      <c r="N44" s="14">
        <f t="shared" si="29"/>
        <v>215.6655464068768</v>
      </c>
      <c r="O44" s="16">
        <f t="shared" si="30"/>
        <v>11357.816691600547</v>
      </c>
      <c r="P44" s="16">
        <f t="shared" si="31"/>
        <v>264.1352718976871</v>
      </c>
      <c r="Q44" s="18">
        <f t="shared" si="32"/>
        <v>14662.87829861518</v>
      </c>
      <c r="R44" s="18">
        <f t="shared" si="33"/>
        <v>340.99716973523675</v>
      </c>
      <c r="IN44"/>
      <c r="IO44"/>
      <c r="IP44"/>
      <c r="IQ44"/>
      <c r="IR44"/>
      <c r="IS44"/>
      <c r="IT44"/>
      <c r="IU44"/>
      <c r="IV44"/>
    </row>
    <row r="45" spans="1:256" s="4" customFormat="1" ht="12.75">
      <c r="A45" s="43">
        <f t="shared" si="16"/>
        <v>47</v>
      </c>
      <c r="B45" s="12">
        <f t="shared" si="17"/>
        <v>2167.94833886788</v>
      </c>
      <c r="C45" s="12">
        <f t="shared" si="18"/>
        <v>46.12656040144425</v>
      </c>
      <c r="D45" s="14">
        <f t="shared" si="19"/>
        <v>2423.8399287081647</v>
      </c>
      <c r="E45" s="14">
        <f t="shared" si="20"/>
        <v>51.57106231293967</v>
      </c>
      <c r="F45" s="16">
        <f t="shared" si="21"/>
        <v>3427.827300200522</v>
      </c>
      <c r="G45" s="16">
        <f t="shared" si="22"/>
        <v>72.93249574894728</v>
      </c>
      <c r="H45" s="18">
        <f t="shared" si="23"/>
        <v>4847.6798574163295</v>
      </c>
      <c r="I45" s="18">
        <f t="shared" si="24"/>
        <v>103.14212462587933</v>
      </c>
      <c r="J45" s="43">
        <f t="shared" si="25"/>
        <v>47</v>
      </c>
      <c r="K45" s="12">
        <f t="shared" si="26"/>
        <v>6855.654600401044</v>
      </c>
      <c r="L45" s="12">
        <f t="shared" si="27"/>
        <v>145.86499149789455</v>
      </c>
      <c r="M45" s="14">
        <f t="shared" si="28"/>
        <v>9695.359714832659</v>
      </c>
      <c r="N45" s="14">
        <f t="shared" si="29"/>
        <v>206.28424925175867</v>
      </c>
      <c r="O45" s="16">
        <f t="shared" si="30"/>
        <v>11874.342087037918</v>
      </c>
      <c r="P45" s="16">
        <f t="shared" si="31"/>
        <v>252.6455763199557</v>
      </c>
      <c r="Q45" s="18">
        <f t="shared" si="32"/>
        <v>15329.709716755891</v>
      </c>
      <c r="R45" s="18">
        <f t="shared" si="33"/>
        <v>326.1640365267211</v>
      </c>
      <c r="IN45"/>
      <c r="IO45"/>
      <c r="IP45"/>
      <c r="IQ45"/>
      <c r="IR45"/>
      <c r="IS45"/>
      <c r="IT45"/>
      <c r="IU45"/>
      <c r="IV45"/>
    </row>
    <row r="46" spans="1:256" s="4" customFormat="1" ht="12.75">
      <c r="A46" s="43">
        <f t="shared" si="16"/>
        <v>51</v>
      </c>
      <c r="B46" s="12">
        <f t="shared" si="17"/>
        <v>2258.317958127243</v>
      </c>
      <c r="C46" s="12">
        <f t="shared" si="18"/>
        <v>44.280744277004764</v>
      </c>
      <c r="D46" s="14">
        <f t="shared" si="19"/>
        <v>2524.8762345905193</v>
      </c>
      <c r="E46" s="14">
        <f t="shared" si="20"/>
        <v>49.50737714883372</v>
      </c>
      <c r="F46" s="16">
        <f t="shared" si="21"/>
        <v>3570.714214271425</v>
      </c>
      <c r="G46" s="16">
        <f t="shared" si="22"/>
        <v>70.0140042014005</v>
      </c>
      <c r="H46" s="18">
        <f t="shared" si="23"/>
        <v>5049.752469181039</v>
      </c>
      <c r="I46" s="18">
        <f t="shared" si="24"/>
        <v>99.01475429766744</v>
      </c>
      <c r="J46" s="43">
        <f t="shared" si="25"/>
        <v>51</v>
      </c>
      <c r="K46" s="12">
        <f t="shared" si="26"/>
        <v>7141.42842854285</v>
      </c>
      <c r="L46" s="12">
        <f t="shared" si="27"/>
        <v>140.028008402801</v>
      </c>
      <c r="M46" s="14">
        <f t="shared" si="28"/>
        <v>10099.504938362077</v>
      </c>
      <c r="N46" s="14">
        <f t="shared" si="29"/>
        <v>198.02950859533487</v>
      </c>
      <c r="O46" s="16">
        <f t="shared" si="30"/>
        <v>12369.316876852981</v>
      </c>
      <c r="P46" s="16">
        <f t="shared" si="31"/>
        <v>242.535625036333</v>
      </c>
      <c r="Q46" s="18">
        <f t="shared" si="32"/>
        <v>15968.719422671313</v>
      </c>
      <c r="R46" s="18">
        <f t="shared" si="33"/>
        <v>313.11214554257475</v>
      </c>
      <c r="IN46"/>
      <c r="IO46"/>
      <c r="IP46"/>
      <c r="IQ46"/>
      <c r="IR46"/>
      <c r="IS46"/>
      <c r="IT46"/>
      <c r="IU46"/>
      <c r="IV46"/>
    </row>
    <row r="47" spans="1:256" s="4" customFormat="1" ht="12.75">
      <c r="A47" s="43">
        <f t="shared" si="16"/>
        <v>56</v>
      </c>
      <c r="B47" s="12">
        <f t="shared" si="17"/>
        <v>2366.4319132398464</v>
      </c>
      <c r="C47" s="12">
        <f t="shared" si="18"/>
        <v>42.25771273642583</v>
      </c>
      <c r="D47" s="14">
        <f t="shared" si="19"/>
        <v>2645.7513110645905</v>
      </c>
      <c r="E47" s="14">
        <f t="shared" si="20"/>
        <v>47.2455591261534</v>
      </c>
      <c r="F47" s="16">
        <f t="shared" si="21"/>
        <v>3741.657386773941</v>
      </c>
      <c r="G47" s="16">
        <f t="shared" si="22"/>
        <v>66.8153104781061</v>
      </c>
      <c r="H47" s="18">
        <f t="shared" si="23"/>
        <v>5291.502622129181</v>
      </c>
      <c r="I47" s="18">
        <f t="shared" si="24"/>
        <v>94.4911182523068</v>
      </c>
      <c r="J47" s="43">
        <f t="shared" si="25"/>
        <v>56</v>
      </c>
      <c r="K47" s="12">
        <f t="shared" si="26"/>
        <v>7483.314773547882</v>
      </c>
      <c r="L47" s="12">
        <f t="shared" si="27"/>
        <v>133.6306209562122</v>
      </c>
      <c r="M47" s="14">
        <f t="shared" si="28"/>
        <v>10583.005244258362</v>
      </c>
      <c r="N47" s="14">
        <f t="shared" si="29"/>
        <v>188.9822365046136</v>
      </c>
      <c r="O47" s="16">
        <f t="shared" si="30"/>
        <v>12961.48139681572</v>
      </c>
      <c r="P47" s="16">
        <f t="shared" si="31"/>
        <v>231.45502494313786</v>
      </c>
      <c r="Q47" s="18">
        <f t="shared" si="32"/>
        <v>16733.20053068151</v>
      </c>
      <c r="R47" s="18">
        <f t="shared" si="33"/>
        <v>298.8071523335984</v>
      </c>
      <c r="IN47"/>
      <c r="IO47"/>
      <c r="IP47"/>
      <c r="IQ47"/>
      <c r="IR47"/>
      <c r="IS47"/>
      <c r="IT47"/>
      <c r="IU47"/>
      <c r="IV47"/>
    </row>
    <row r="48" spans="1:256" s="4" customFormat="1" ht="12.75">
      <c r="A48" s="43">
        <f t="shared" si="16"/>
        <v>62</v>
      </c>
      <c r="B48" s="12">
        <f t="shared" si="17"/>
        <v>2489.9799195977466</v>
      </c>
      <c r="C48" s="12">
        <f t="shared" si="18"/>
        <v>40.16096644512494</v>
      </c>
      <c r="D48" s="14">
        <f t="shared" si="19"/>
        <v>2783.882181415011</v>
      </c>
      <c r="E48" s="14">
        <f t="shared" si="20"/>
        <v>44.90132550669372</v>
      </c>
      <c r="F48" s="16">
        <f t="shared" si="21"/>
        <v>3937.0039370059053</v>
      </c>
      <c r="G48" s="16">
        <f t="shared" si="22"/>
        <v>63.50006350009525</v>
      </c>
      <c r="H48" s="18">
        <f t="shared" si="23"/>
        <v>5567.764362830022</v>
      </c>
      <c r="I48" s="18">
        <f t="shared" si="24"/>
        <v>89.80265101338745</v>
      </c>
      <c r="J48" s="43">
        <f t="shared" si="25"/>
        <v>62</v>
      </c>
      <c r="K48" s="12">
        <f t="shared" si="26"/>
        <v>7874.007874011811</v>
      </c>
      <c r="L48" s="12">
        <f t="shared" si="27"/>
        <v>127.0001270001905</v>
      </c>
      <c r="M48" s="14">
        <f t="shared" si="28"/>
        <v>11135.528725660044</v>
      </c>
      <c r="N48" s="14">
        <f t="shared" si="29"/>
        <v>179.6053020267749</v>
      </c>
      <c r="O48" s="16">
        <f t="shared" si="30"/>
        <v>13638.181696985856</v>
      </c>
      <c r="P48" s="16">
        <f t="shared" si="31"/>
        <v>219.97067253202994</v>
      </c>
      <c r="Q48" s="18">
        <f t="shared" si="32"/>
        <v>17606.81686165901</v>
      </c>
      <c r="R48" s="18">
        <f t="shared" si="33"/>
        <v>283.9809171235324</v>
      </c>
      <c r="IN48"/>
      <c r="IO48"/>
      <c r="IP48"/>
      <c r="IQ48"/>
      <c r="IR48"/>
      <c r="IS48"/>
      <c r="IT48"/>
      <c r="IU48"/>
      <c r="IV48"/>
    </row>
    <row r="49" spans="1:256" s="4" customFormat="1" ht="12.75">
      <c r="A49" s="43">
        <f t="shared" si="16"/>
        <v>68</v>
      </c>
      <c r="B49" s="12">
        <f t="shared" si="17"/>
        <v>2607.6809620810595</v>
      </c>
      <c r="C49" s="12">
        <f t="shared" si="18"/>
        <v>38.34824944236853</v>
      </c>
      <c r="D49" s="14">
        <f t="shared" si="19"/>
        <v>2915.4759474226503</v>
      </c>
      <c r="E49" s="14">
        <f t="shared" si="20"/>
        <v>42.87464628562721</v>
      </c>
      <c r="F49" s="16">
        <f t="shared" si="21"/>
        <v>4123.105625617661</v>
      </c>
      <c r="G49" s="16">
        <f t="shared" si="22"/>
        <v>60.63390625908325</v>
      </c>
      <c r="H49" s="18">
        <f t="shared" si="23"/>
        <v>5830.951894845301</v>
      </c>
      <c r="I49" s="18">
        <f t="shared" si="24"/>
        <v>85.74929257125441</v>
      </c>
      <c r="J49" s="43">
        <f t="shared" si="25"/>
        <v>68</v>
      </c>
      <c r="K49" s="12">
        <f t="shared" si="26"/>
        <v>8246.211251235321</v>
      </c>
      <c r="L49" s="12">
        <f t="shared" si="27"/>
        <v>121.2678125181665</v>
      </c>
      <c r="M49" s="14">
        <f t="shared" si="28"/>
        <v>11661.903789690601</v>
      </c>
      <c r="N49" s="14">
        <f t="shared" si="29"/>
        <v>171.49858514250883</v>
      </c>
      <c r="O49" s="16">
        <f t="shared" si="30"/>
        <v>14282.8568570857</v>
      </c>
      <c r="P49" s="16">
        <f t="shared" si="31"/>
        <v>210.0420126042015</v>
      </c>
      <c r="Q49" s="18">
        <f t="shared" si="32"/>
        <v>18439.088914585776</v>
      </c>
      <c r="R49" s="18">
        <f t="shared" si="33"/>
        <v>271.1630722733202</v>
      </c>
      <c r="IN49"/>
      <c r="IO49"/>
      <c r="IP49"/>
      <c r="IQ49"/>
      <c r="IR49"/>
      <c r="IS49"/>
      <c r="IT49"/>
      <c r="IU49"/>
      <c r="IV49"/>
    </row>
    <row r="50" spans="1:256" s="4" customFormat="1" ht="12.75">
      <c r="A50" s="43">
        <f t="shared" si="16"/>
        <v>75</v>
      </c>
      <c r="B50" s="12">
        <f t="shared" si="17"/>
        <v>2738.6127875258308</v>
      </c>
      <c r="C50" s="12">
        <f t="shared" si="18"/>
        <v>36.51483716701107</v>
      </c>
      <c r="D50" s="14">
        <f t="shared" si="19"/>
        <v>3061.8621784789725</v>
      </c>
      <c r="E50" s="14">
        <f t="shared" si="20"/>
        <v>40.824829046386306</v>
      </c>
      <c r="F50" s="16">
        <f t="shared" si="21"/>
        <v>4330.127018922193</v>
      </c>
      <c r="G50" s="16">
        <f t="shared" si="22"/>
        <v>57.735026918962575</v>
      </c>
      <c r="H50" s="18">
        <f t="shared" si="23"/>
        <v>6123.724356957945</v>
      </c>
      <c r="I50" s="18">
        <f t="shared" si="24"/>
        <v>81.64965809277261</v>
      </c>
      <c r="J50" s="43">
        <f t="shared" si="25"/>
        <v>75</v>
      </c>
      <c r="K50" s="12">
        <f t="shared" si="26"/>
        <v>8660.254037844386</v>
      </c>
      <c r="L50" s="12">
        <f t="shared" si="27"/>
        <v>115.47005383792515</v>
      </c>
      <c r="M50" s="14">
        <f t="shared" si="28"/>
        <v>12247.44871391589</v>
      </c>
      <c r="N50" s="14">
        <f t="shared" si="29"/>
        <v>163.29931618554522</v>
      </c>
      <c r="O50" s="16">
        <f t="shared" si="30"/>
        <v>15000</v>
      </c>
      <c r="P50" s="16">
        <f t="shared" si="31"/>
        <v>200</v>
      </c>
      <c r="Q50" s="18">
        <f t="shared" si="32"/>
        <v>19364.916731037083</v>
      </c>
      <c r="R50" s="18">
        <f t="shared" si="33"/>
        <v>258.19888974716116</v>
      </c>
      <c r="IN50"/>
      <c r="IO50"/>
      <c r="IP50"/>
      <c r="IQ50"/>
      <c r="IR50"/>
      <c r="IS50"/>
      <c r="IT50"/>
      <c r="IU50"/>
      <c r="IV50"/>
    </row>
    <row r="51" spans="1:256" s="4" customFormat="1" ht="12.75">
      <c r="A51" s="43">
        <f t="shared" si="16"/>
        <v>82</v>
      </c>
      <c r="B51" s="12">
        <f t="shared" si="17"/>
        <v>2863.5642126552707</v>
      </c>
      <c r="C51" s="12">
        <f t="shared" si="18"/>
        <v>34.92151478847891</v>
      </c>
      <c r="D51" s="14">
        <f t="shared" si="19"/>
        <v>3201.5621187164243</v>
      </c>
      <c r="E51" s="14">
        <f t="shared" si="20"/>
        <v>39.04344047215152</v>
      </c>
      <c r="F51" s="16">
        <f t="shared" si="21"/>
        <v>4527.6925690687085</v>
      </c>
      <c r="G51" s="16">
        <f t="shared" si="22"/>
        <v>55.21576303742327</v>
      </c>
      <c r="H51" s="18">
        <f t="shared" si="23"/>
        <v>6403.1242374328485</v>
      </c>
      <c r="I51" s="18">
        <f t="shared" si="24"/>
        <v>78.08688094430303</v>
      </c>
      <c r="J51" s="43">
        <f t="shared" si="25"/>
        <v>82</v>
      </c>
      <c r="K51" s="12">
        <f t="shared" si="26"/>
        <v>9055.385138137417</v>
      </c>
      <c r="L51" s="12">
        <f t="shared" si="27"/>
        <v>110.43152607484654</v>
      </c>
      <c r="M51" s="14">
        <f t="shared" si="28"/>
        <v>12806.248474865697</v>
      </c>
      <c r="N51" s="14">
        <f t="shared" si="29"/>
        <v>156.17376188860607</v>
      </c>
      <c r="O51" s="16">
        <f t="shared" si="30"/>
        <v>15684.387141358122</v>
      </c>
      <c r="P51" s="16">
        <f t="shared" si="31"/>
        <v>191.27301391900147</v>
      </c>
      <c r="Q51" s="18">
        <f t="shared" si="32"/>
        <v>20248.456731316586</v>
      </c>
      <c r="R51" s="18">
        <f t="shared" si="33"/>
        <v>246.9323991623974</v>
      </c>
      <c r="IN51"/>
      <c r="IO51"/>
      <c r="IP51"/>
      <c r="IQ51"/>
      <c r="IR51"/>
      <c r="IS51"/>
      <c r="IT51"/>
      <c r="IU51"/>
      <c r="IV51"/>
    </row>
    <row r="52" spans="1:256" s="4" customFormat="1" ht="12.75">
      <c r="A52" s="43">
        <f t="shared" si="16"/>
        <v>91</v>
      </c>
      <c r="B52" s="12">
        <f t="shared" si="17"/>
        <v>3016.6206257996714</v>
      </c>
      <c r="C52" s="12">
        <f t="shared" si="18"/>
        <v>33.14967720658979</v>
      </c>
      <c r="D52" s="14">
        <f t="shared" si="19"/>
        <v>3372.6843908080104</v>
      </c>
      <c r="E52" s="14">
        <f t="shared" si="20"/>
        <v>37.06246583305506</v>
      </c>
      <c r="F52" s="16">
        <f t="shared" si="21"/>
        <v>4769.696007084728</v>
      </c>
      <c r="G52" s="16">
        <f t="shared" si="22"/>
        <v>52.41424183609591</v>
      </c>
      <c r="H52" s="18">
        <f t="shared" si="23"/>
        <v>6745.368781616021</v>
      </c>
      <c r="I52" s="18">
        <f t="shared" si="24"/>
        <v>74.12493166611011</v>
      </c>
      <c r="J52" s="43">
        <f t="shared" si="25"/>
        <v>91</v>
      </c>
      <c r="K52" s="12">
        <f t="shared" si="26"/>
        <v>9539.392014169456</v>
      </c>
      <c r="L52" s="12">
        <f t="shared" si="27"/>
        <v>104.82848367219182</v>
      </c>
      <c r="M52" s="14">
        <f t="shared" si="28"/>
        <v>13490.737563232042</v>
      </c>
      <c r="N52" s="14">
        <f t="shared" si="29"/>
        <v>148.24986333222023</v>
      </c>
      <c r="O52" s="16">
        <f t="shared" si="30"/>
        <v>16522.711641858306</v>
      </c>
      <c r="P52" s="16">
        <f t="shared" si="31"/>
        <v>181.56825980064073</v>
      </c>
      <c r="Q52" s="18">
        <f t="shared" si="32"/>
        <v>21330.729007701542</v>
      </c>
      <c r="R52" s="18">
        <f t="shared" si="33"/>
        <v>234.4036154692477</v>
      </c>
      <c r="IN52"/>
      <c r="IO52"/>
      <c r="IP52"/>
      <c r="IQ52"/>
      <c r="IR52"/>
      <c r="IS52"/>
      <c r="IT52"/>
      <c r="IU52"/>
      <c r="IV52"/>
    </row>
    <row r="53" spans="1:256" s="4" customFormat="1" ht="12.75">
      <c r="A53" s="43">
        <f>A4*100</f>
        <v>100</v>
      </c>
      <c r="B53" s="12">
        <f t="shared" si="17"/>
        <v>3162.2776601683795</v>
      </c>
      <c r="C53" s="12">
        <f t="shared" si="18"/>
        <v>31.622776601683793</v>
      </c>
      <c r="D53" s="14">
        <f t="shared" si="19"/>
        <v>3535.5339059327375</v>
      </c>
      <c r="E53" s="14">
        <f t="shared" si="20"/>
        <v>35.35533905932738</v>
      </c>
      <c r="F53" s="16">
        <f t="shared" si="21"/>
        <v>5000</v>
      </c>
      <c r="G53" s="16">
        <f t="shared" si="22"/>
        <v>50</v>
      </c>
      <c r="H53" s="18">
        <f t="shared" si="23"/>
        <v>7071.067811865475</v>
      </c>
      <c r="I53" s="18">
        <f t="shared" si="24"/>
        <v>70.71067811865476</v>
      </c>
      <c r="J53" s="43">
        <f>J4*100</f>
        <v>100</v>
      </c>
      <c r="K53" s="12">
        <f t="shared" si="26"/>
        <v>10000</v>
      </c>
      <c r="L53" s="12">
        <f t="shared" si="27"/>
        <v>100</v>
      </c>
      <c r="M53" s="14">
        <f t="shared" si="28"/>
        <v>14142.13562373095</v>
      </c>
      <c r="N53" s="14">
        <f t="shared" si="29"/>
        <v>141.4213562373095</v>
      </c>
      <c r="O53" s="16">
        <f t="shared" si="30"/>
        <v>17320.508075688773</v>
      </c>
      <c r="P53" s="16">
        <f t="shared" si="31"/>
        <v>173.20508075688772</v>
      </c>
      <c r="Q53" s="18">
        <f t="shared" si="32"/>
        <v>22360.679774997898</v>
      </c>
      <c r="R53" s="18">
        <f t="shared" si="33"/>
        <v>223.60679774997897</v>
      </c>
      <c r="IN53"/>
      <c r="IO53"/>
      <c r="IP53"/>
      <c r="IQ53"/>
      <c r="IR53"/>
      <c r="IS53"/>
      <c r="IT53"/>
      <c r="IU53"/>
      <c r="IV53"/>
    </row>
    <row r="54" spans="1:256" s="46" customFormat="1" ht="12.75">
      <c r="A54" s="41"/>
      <c r="B54" s="12"/>
      <c r="C54" s="12"/>
      <c r="D54" s="14"/>
      <c r="E54" s="14"/>
      <c r="F54" s="16"/>
      <c r="G54" s="16"/>
      <c r="H54" s="18"/>
      <c r="I54" s="18"/>
      <c r="J54" s="41"/>
      <c r="K54" s="51"/>
      <c r="L54" s="51"/>
      <c r="M54" s="51"/>
      <c r="N54" s="51"/>
      <c r="O54" s="51"/>
      <c r="P54" s="51"/>
      <c r="Q54" s="51"/>
      <c r="R54" s="51"/>
      <c r="IN54"/>
      <c r="IO54"/>
      <c r="IP54"/>
      <c r="IQ54"/>
      <c r="IR54"/>
      <c r="IS54"/>
      <c r="IT54"/>
      <c r="IU54"/>
      <c r="IV54"/>
    </row>
    <row r="55" spans="1:10" ht="12.75">
      <c r="A55" s="47"/>
      <c r="J55" s="47"/>
    </row>
    <row r="56" spans="1:10" ht="12.75">
      <c r="A56" s="48"/>
      <c r="J56" s="48"/>
    </row>
    <row r="57" spans="1:10" ht="12.75">
      <c r="A57" s="48"/>
      <c r="J57" s="48"/>
    </row>
    <row r="58" spans="1:10" ht="12.75">
      <c r="A58" s="48"/>
      <c r="J58" s="48"/>
    </row>
    <row r="59" spans="1:10" ht="12.75">
      <c r="A59" s="48"/>
      <c r="J59" s="48"/>
    </row>
    <row r="60" spans="1:10" ht="12.75">
      <c r="A60" s="48"/>
      <c r="J60" s="48"/>
    </row>
    <row r="61" spans="1:10" ht="12.75">
      <c r="A61" s="48"/>
      <c r="J61" s="48"/>
    </row>
    <row r="62" spans="1:10" ht="12.75">
      <c r="A62" s="48"/>
      <c r="J62" s="48"/>
    </row>
    <row r="63" spans="1:10" ht="12.75">
      <c r="A63" s="48"/>
      <c r="J63" s="48"/>
    </row>
    <row r="64" spans="1:10" ht="12.75">
      <c r="A64" s="48"/>
      <c r="J64" s="48"/>
    </row>
    <row r="65" spans="1:10" ht="12.75">
      <c r="A65" s="48"/>
      <c r="J65" s="48"/>
    </row>
    <row r="66" spans="1:10" ht="12.75">
      <c r="A66" s="48"/>
      <c r="J66" s="48"/>
    </row>
    <row r="67" spans="1:10" ht="12.75">
      <c r="A67" s="48"/>
      <c r="J67" s="48"/>
    </row>
    <row r="68" spans="1:10" ht="12.75">
      <c r="A68" s="49"/>
      <c r="J68" s="49"/>
    </row>
    <row r="69" spans="1:10" ht="12.75">
      <c r="A69" s="49"/>
      <c r="J69" s="49"/>
    </row>
    <row r="70" spans="1:10" ht="12.75">
      <c r="A70" s="49"/>
      <c r="J70" s="49"/>
    </row>
    <row r="71" spans="1:10" ht="12.75">
      <c r="A71" s="49"/>
      <c r="J71" s="49"/>
    </row>
    <row r="72" spans="1:10" ht="12.75">
      <c r="A72" s="49"/>
      <c r="J72" s="49"/>
    </row>
    <row r="73" spans="1:10" ht="12.75">
      <c r="A73" s="49"/>
      <c r="J73" s="49"/>
    </row>
    <row r="74" spans="1:10" ht="12.75">
      <c r="A74" s="49"/>
      <c r="J74" s="49"/>
    </row>
    <row r="75" spans="1:10" ht="12.75">
      <c r="A75" s="49"/>
      <c r="J75" s="49"/>
    </row>
    <row r="76" spans="1:10" ht="12.75">
      <c r="A76" s="49"/>
      <c r="J76" s="49"/>
    </row>
    <row r="77" spans="1:10" ht="12.75">
      <c r="A77" s="49"/>
      <c r="J77" s="49"/>
    </row>
    <row r="78" spans="1:10" ht="12.75">
      <c r="A78" s="49"/>
      <c r="J78" s="49"/>
    </row>
    <row r="79" spans="1:10" ht="12.75">
      <c r="A79" s="49"/>
      <c r="J79" s="49"/>
    </row>
    <row r="80" spans="1:10" ht="12.75">
      <c r="A80" s="49"/>
      <c r="J80" s="49"/>
    </row>
    <row r="81" spans="1:10" ht="12.75">
      <c r="A81" s="49"/>
      <c r="J81" s="49"/>
    </row>
    <row r="82" spans="1:10" ht="12.75">
      <c r="A82" s="49"/>
      <c r="J82" s="49"/>
    </row>
    <row r="83" spans="1:10" ht="12.75">
      <c r="A83" s="49"/>
      <c r="J83" s="49"/>
    </row>
    <row r="84" spans="1:10" ht="12.75">
      <c r="A84" s="49"/>
      <c r="J84" s="49"/>
    </row>
    <row r="85" spans="1:10" ht="12.75">
      <c r="A85" s="49"/>
      <c r="J85" s="49"/>
    </row>
    <row r="86" spans="1:10" ht="12.75">
      <c r="A86" s="49"/>
      <c r="J86" s="49"/>
    </row>
    <row r="87" spans="1:10" ht="12.75">
      <c r="A87" s="49"/>
      <c r="J87" s="49"/>
    </row>
    <row r="88" spans="1:10" ht="12.75">
      <c r="A88" s="49"/>
      <c r="J88" s="49"/>
    </row>
    <row r="89" spans="1:10" ht="12.75">
      <c r="A89" s="49"/>
      <c r="J89" s="49"/>
    </row>
    <row r="90" spans="1:10" ht="12.75">
      <c r="A90" s="49"/>
      <c r="J90" s="49"/>
    </row>
    <row r="91" spans="1:10" ht="12.75">
      <c r="A91" s="49"/>
      <c r="J91" s="49"/>
    </row>
    <row r="92" spans="1:10" ht="12.75">
      <c r="A92" s="49"/>
      <c r="J92" s="49"/>
    </row>
    <row r="93" spans="1:10" ht="12.75">
      <c r="A93" s="49"/>
      <c r="J93" s="49"/>
    </row>
    <row r="94" spans="1:10" ht="12.75">
      <c r="A94" s="49"/>
      <c r="J94" s="49"/>
    </row>
    <row r="95" spans="1:10" ht="12.75">
      <c r="A95" s="49"/>
      <c r="J95" s="49"/>
    </row>
    <row r="96" spans="1:10" ht="12.75">
      <c r="A96" s="49"/>
      <c r="J96" s="49"/>
    </row>
    <row r="97" spans="1:10" ht="12.75">
      <c r="A97" s="49"/>
      <c r="J97" s="49"/>
    </row>
    <row r="98" spans="1:10" ht="12.75">
      <c r="A98" s="49"/>
      <c r="J98" s="49"/>
    </row>
  </sheetData>
  <mergeCells count="8">
    <mergeCell ref="K2:L2"/>
    <mergeCell ref="M2:N2"/>
    <mergeCell ref="O2:P2"/>
    <mergeCell ref="Q2:R2"/>
    <mergeCell ref="B2:C2"/>
    <mergeCell ref="D2:E2"/>
    <mergeCell ref="F2:G2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